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2025-2026\ChJeunes\DevSans\"/>
    </mc:Choice>
  </mc:AlternateContent>
  <workbookProtection workbookAlgorithmName="SHA-512" workbookHashValue="z8M4FBzWzmbCiGJEHmPedeX0577PrWX2W8B0e7jZYJCI/DFaOB7/BcqdsWGl5yU13JR6/yAf6FIiP3p8ck2kLg==" workbookSaltValue="G8aDCR10gvMHcnif6sGFPQ==" workbookSpinCount="100000" lockStructure="1"/>
  <bookViews>
    <workbookView xWindow="-105" yWindow="-105" windowWidth="23250" windowHeight="12570" tabRatio="878"/>
  </bookViews>
  <sheets>
    <sheet name="Renseignements" sheetId="66" r:id="rId1"/>
    <sheet name="rencontre 1 contre 4" sheetId="85" r:id="rId2"/>
    <sheet name="rencontre 2 contre 3" sheetId="111" r:id="rId3"/>
    <sheet name="rencontre place 1 et 2" sheetId="113" r:id="rId4"/>
    <sheet name="rencontre place 3 et 4" sheetId="114" r:id="rId5"/>
    <sheet name="Fiches 1 contre 4" sheetId="86" r:id="rId6"/>
    <sheet name="Fiches 2 contre 3" sheetId="112" r:id="rId7"/>
    <sheet name="Fiches place 1 et 2" sheetId="90" r:id="rId8"/>
    <sheet name="Fiches place 3 et 4" sheetId="92" r:id="rId9"/>
    <sheet name="Clubs-FFTT" sheetId="102" r:id="rId10"/>
    <sheet name="Joueurs-FFTT" sheetId="106" r:id="rId11"/>
  </sheets>
  <definedNames>
    <definedName name="_xlnm._FilterDatabase" localSheetId="9" hidden="1">'Clubs-FFTT'!$A$1:$E$35</definedName>
    <definedName name="_xlnm._FilterDatabase" localSheetId="10" hidden="1">'Joueurs-FFTT'!$A$1:$G$1</definedName>
    <definedName name="_xlnm.Print_Titles" localSheetId="10">'Joueurs-FFTT'!$1:$1</definedName>
    <definedName name="_xlnm.Print_Area" localSheetId="10">'Joueurs-FFTT'!$A$1:$F$1</definedName>
    <definedName name="_xlnm.Print_Area" localSheetId="1">'rencontre 1 contre 4'!$A$1:$AD$30</definedName>
    <definedName name="_xlnm.Print_Area" localSheetId="2">'rencontre 2 contre 3'!$A$1:$AD$30</definedName>
    <definedName name="_xlnm.Print_Area" localSheetId="3">'rencontre place 1 et 2'!$A$1:$AD$30</definedName>
    <definedName name="_xlnm.Print_Area" localSheetId="4">'rencontre place 3 et 4'!$A$1:$AD$30</definedName>
  </definedNames>
  <calcPr calcId="152511" iterate="1"/>
</workbook>
</file>

<file path=xl/calcChain.xml><?xml version="1.0" encoding="utf-8"?>
<calcChain xmlns="http://schemas.openxmlformats.org/spreadsheetml/2006/main">
  <c r="E1" i="114" l="1"/>
  <c r="E1" i="113"/>
  <c r="E1" i="111"/>
  <c r="E1" i="85"/>
  <c r="A17" i="92" l="1"/>
  <c r="I9" i="92"/>
  <c r="A9" i="92"/>
  <c r="I1" i="92"/>
  <c r="A1" i="92"/>
  <c r="A17" i="90"/>
  <c r="I9" i="90"/>
  <c r="A9" i="90"/>
  <c r="I1" i="90"/>
  <c r="A1" i="90"/>
  <c r="A17" i="112"/>
  <c r="I9" i="112"/>
  <c r="A9" i="112"/>
  <c r="I1" i="112"/>
  <c r="A1" i="112"/>
  <c r="A17" i="86"/>
  <c r="I9" i="86"/>
  <c r="A9" i="86"/>
  <c r="I1" i="86"/>
  <c r="A1" i="86"/>
  <c r="M1" i="92" l="1"/>
  <c r="M1" i="90"/>
  <c r="M1" i="112"/>
  <c r="M1" i="86"/>
  <c r="AR23" i="111" l="1"/>
  <c r="AQ23" i="111"/>
  <c r="AP23" i="111"/>
  <c r="AO23" i="111"/>
  <c r="AN23" i="111"/>
  <c r="AL23" i="111"/>
  <c r="AK23" i="111"/>
  <c r="AJ23" i="111"/>
  <c r="AI23" i="111"/>
  <c r="AH23" i="111"/>
  <c r="AR22" i="111"/>
  <c r="AQ22" i="111"/>
  <c r="AP22" i="111"/>
  <c r="AO22" i="111"/>
  <c r="AN22" i="111"/>
  <c r="AL22" i="111"/>
  <c r="AK22" i="111"/>
  <c r="AJ22" i="111"/>
  <c r="AI22" i="111"/>
  <c r="AH22" i="111"/>
  <c r="AR21" i="111"/>
  <c r="AQ21" i="111"/>
  <c r="AP21" i="111"/>
  <c r="AO21" i="111"/>
  <c r="AN21" i="111"/>
  <c r="AL21" i="111"/>
  <c r="AK21" i="111"/>
  <c r="AJ21" i="111"/>
  <c r="AI21" i="111"/>
  <c r="AH21" i="111"/>
  <c r="AR20" i="111"/>
  <c r="AQ20" i="111"/>
  <c r="AP20" i="111"/>
  <c r="AO20" i="111"/>
  <c r="AN20" i="111"/>
  <c r="AL20" i="111"/>
  <c r="AK20" i="111"/>
  <c r="AJ20" i="111"/>
  <c r="AI20" i="111"/>
  <c r="AH20" i="111"/>
  <c r="AR19" i="111"/>
  <c r="AQ19" i="111"/>
  <c r="AP19" i="111"/>
  <c r="AO19" i="111"/>
  <c r="AN19" i="111"/>
  <c r="AL19" i="111"/>
  <c r="AK19" i="111"/>
  <c r="AJ19" i="111"/>
  <c r="AI19" i="111"/>
  <c r="AH19" i="111"/>
  <c r="AR23" i="113"/>
  <c r="AQ23" i="113"/>
  <c r="AP23" i="113"/>
  <c r="AO23" i="113"/>
  <c r="AN23" i="113"/>
  <c r="AL23" i="113"/>
  <c r="AK23" i="113"/>
  <c r="AJ23" i="113"/>
  <c r="AI23" i="113"/>
  <c r="AH23" i="113"/>
  <c r="AR22" i="113"/>
  <c r="AQ22" i="113"/>
  <c r="AP22" i="113"/>
  <c r="AO22" i="113"/>
  <c r="AN22" i="113"/>
  <c r="AL22" i="113"/>
  <c r="AK22" i="113"/>
  <c r="AJ22" i="113"/>
  <c r="AI22" i="113"/>
  <c r="AH22" i="113"/>
  <c r="AR21" i="113"/>
  <c r="AQ21" i="113"/>
  <c r="AP21" i="113"/>
  <c r="AO21" i="113"/>
  <c r="AN21" i="113"/>
  <c r="AL21" i="113"/>
  <c r="AK21" i="113"/>
  <c r="AJ21" i="113"/>
  <c r="AI21" i="113"/>
  <c r="AH21" i="113"/>
  <c r="AR20" i="113"/>
  <c r="AQ20" i="113"/>
  <c r="AP20" i="113"/>
  <c r="AO20" i="113"/>
  <c r="AN20" i="113"/>
  <c r="AL20" i="113"/>
  <c r="AK20" i="113"/>
  <c r="AJ20" i="113"/>
  <c r="AI20" i="113"/>
  <c r="AH20" i="113"/>
  <c r="AR19" i="113"/>
  <c r="AQ19" i="113"/>
  <c r="AP19" i="113"/>
  <c r="AO19" i="113"/>
  <c r="AN19" i="113"/>
  <c r="AL19" i="113"/>
  <c r="AK19" i="113"/>
  <c r="AJ19" i="113"/>
  <c r="AI19" i="113"/>
  <c r="AH19" i="113"/>
  <c r="AR23" i="114"/>
  <c r="AQ23" i="114"/>
  <c r="AP23" i="114"/>
  <c r="AO23" i="114"/>
  <c r="AN23" i="114"/>
  <c r="AL23" i="114"/>
  <c r="AK23" i="114"/>
  <c r="AJ23" i="114"/>
  <c r="AI23" i="114"/>
  <c r="AH23" i="114"/>
  <c r="AR22" i="114"/>
  <c r="AQ22" i="114"/>
  <c r="AP22" i="114"/>
  <c r="AO22" i="114"/>
  <c r="AN22" i="114"/>
  <c r="AL22" i="114"/>
  <c r="AK22" i="114"/>
  <c r="AJ22" i="114"/>
  <c r="AI22" i="114"/>
  <c r="AH22" i="114"/>
  <c r="AR21" i="114"/>
  <c r="AQ21" i="114"/>
  <c r="AP21" i="114"/>
  <c r="AO21" i="114"/>
  <c r="AN21" i="114"/>
  <c r="AL21" i="114"/>
  <c r="AK21" i="114"/>
  <c r="AJ21" i="114"/>
  <c r="AI21" i="114"/>
  <c r="AH21" i="114"/>
  <c r="AR20" i="114"/>
  <c r="AQ20" i="114"/>
  <c r="AP20" i="114"/>
  <c r="AO20" i="114"/>
  <c r="AN20" i="114"/>
  <c r="AL20" i="114"/>
  <c r="AK20" i="114"/>
  <c r="AJ20" i="114"/>
  <c r="AI20" i="114"/>
  <c r="AH20" i="114"/>
  <c r="AR19" i="114"/>
  <c r="AQ19" i="114"/>
  <c r="AP19" i="114"/>
  <c r="AO19" i="114"/>
  <c r="AN19" i="114"/>
  <c r="AL19" i="114"/>
  <c r="AK19" i="114"/>
  <c r="AJ19" i="114"/>
  <c r="AI19" i="114"/>
  <c r="AH19" i="114"/>
  <c r="AL23" i="85"/>
  <c r="AK23" i="85"/>
  <c r="AJ23" i="85"/>
  <c r="AI23" i="85"/>
  <c r="AL22" i="85"/>
  <c r="AK22" i="85"/>
  <c r="AJ22" i="85"/>
  <c r="AI22" i="85"/>
  <c r="AL21" i="85"/>
  <c r="AK21" i="85"/>
  <c r="AJ21" i="85"/>
  <c r="AI21" i="85"/>
  <c r="AL20" i="85"/>
  <c r="AK20" i="85"/>
  <c r="AJ20" i="85"/>
  <c r="AI20" i="85"/>
  <c r="AL19" i="85"/>
  <c r="AK19" i="85"/>
  <c r="AJ19" i="85"/>
  <c r="AI19" i="85"/>
  <c r="AR23" i="85"/>
  <c r="AQ23" i="85"/>
  <c r="AP23" i="85"/>
  <c r="AO23" i="85"/>
  <c r="AR22" i="85"/>
  <c r="AQ22" i="85"/>
  <c r="AP22" i="85"/>
  <c r="AO22" i="85"/>
  <c r="AR21" i="85"/>
  <c r="AQ21" i="85"/>
  <c r="AP21" i="85"/>
  <c r="AO21" i="85"/>
  <c r="AR20" i="85"/>
  <c r="AQ20" i="85"/>
  <c r="AP20" i="85"/>
  <c r="AO20" i="85"/>
  <c r="AR19" i="85"/>
  <c r="AQ19" i="85"/>
  <c r="AP19" i="85"/>
  <c r="AO19" i="85"/>
  <c r="AN23" i="85"/>
  <c r="AH23" i="85"/>
  <c r="AN22" i="85"/>
  <c r="AN21" i="85"/>
  <c r="AH21" i="85"/>
  <c r="AN20" i="85"/>
  <c r="AH20" i="85"/>
  <c r="AN19" i="85"/>
  <c r="AH22" i="85"/>
  <c r="AH19" i="85"/>
  <c r="B5" i="66" l="1"/>
  <c r="E23" i="114" l="1"/>
  <c r="D23" i="114"/>
  <c r="C23" i="114"/>
  <c r="B23" i="114"/>
  <c r="A23" i="114"/>
  <c r="E22" i="114"/>
  <c r="D22" i="114"/>
  <c r="C22" i="114"/>
  <c r="B22" i="114"/>
  <c r="A22" i="114"/>
  <c r="E21" i="114"/>
  <c r="D21" i="114"/>
  <c r="C21" i="114"/>
  <c r="B21" i="114"/>
  <c r="A21" i="114"/>
  <c r="E20" i="114"/>
  <c r="D20" i="114"/>
  <c r="C20" i="114"/>
  <c r="B20" i="114"/>
  <c r="A20" i="114"/>
  <c r="E19" i="114"/>
  <c r="D19" i="114"/>
  <c r="C19" i="114"/>
  <c r="B19" i="114"/>
  <c r="A19" i="114"/>
  <c r="E23" i="113"/>
  <c r="D23" i="113"/>
  <c r="C23" i="113"/>
  <c r="B23" i="113"/>
  <c r="A23" i="113"/>
  <c r="E22" i="113"/>
  <c r="D22" i="113"/>
  <c r="C22" i="113"/>
  <c r="B22" i="113"/>
  <c r="A22" i="113"/>
  <c r="E21" i="113"/>
  <c r="D21" i="113"/>
  <c r="C21" i="113"/>
  <c r="B21" i="113"/>
  <c r="A21" i="113"/>
  <c r="E20" i="113"/>
  <c r="D20" i="113"/>
  <c r="C20" i="113"/>
  <c r="B20" i="113"/>
  <c r="A20" i="113"/>
  <c r="E19" i="113"/>
  <c r="D19" i="113"/>
  <c r="C19" i="113"/>
  <c r="B19" i="113"/>
  <c r="A19" i="113"/>
  <c r="E23" i="111"/>
  <c r="D23" i="111"/>
  <c r="C23" i="111"/>
  <c r="B23" i="111"/>
  <c r="A23" i="111"/>
  <c r="E22" i="111"/>
  <c r="D22" i="111"/>
  <c r="C22" i="111"/>
  <c r="B22" i="111"/>
  <c r="A22" i="111"/>
  <c r="E21" i="111"/>
  <c r="D21" i="111"/>
  <c r="C21" i="111"/>
  <c r="B21" i="111"/>
  <c r="A21" i="111"/>
  <c r="E20" i="111"/>
  <c r="D20" i="111"/>
  <c r="C20" i="111"/>
  <c r="B20" i="111"/>
  <c r="A20" i="111"/>
  <c r="E19" i="111"/>
  <c r="D19" i="111"/>
  <c r="C19" i="111"/>
  <c r="B19" i="111"/>
  <c r="A19" i="111"/>
  <c r="B23" i="85"/>
  <c r="C23" i="85"/>
  <c r="D23" i="85"/>
  <c r="E23" i="85"/>
  <c r="A23" i="85"/>
  <c r="B22" i="85"/>
  <c r="C22" i="85"/>
  <c r="D22" i="85"/>
  <c r="E22" i="85"/>
  <c r="B21" i="85"/>
  <c r="C21" i="85"/>
  <c r="D21" i="85"/>
  <c r="E21" i="85"/>
  <c r="A22" i="85"/>
  <c r="A21" i="85"/>
  <c r="AH24" i="114" l="1"/>
  <c r="AH24" i="113"/>
  <c r="AH24" i="111"/>
  <c r="AS24" i="114" l="1"/>
  <c r="AM24" i="114"/>
  <c r="AS24" i="113"/>
  <c r="AM24" i="113"/>
  <c r="AS24" i="111"/>
  <c r="AM24" i="111"/>
  <c r="E9" i="112"/>
  <c r="E17" i="112" s="1"/>
  <c r="M9" i="112"/>
  <c r="D19" i="85"/>
  <c r="AB14" i="85"/>
  <c r="AD14" i="85" s="1"/>
  <c r="X14" i="85"/>
  <c r="T14" i="85"/>
  <c r="M14" i="85"/>
  <c r="O14" i="85" s="1"/>
  <c r="I14" i="85"/>
  <c r="E14" i="85"/>
  <c r="T23" i="85" l="1"/>
  <c r="A22" i="86" s="1"/>
  <c r="H22" i="85"/>
  <c r="T19" i="85"/>
  <c r="H19" i="85"/>
  <c r="AB15" i="114"/>
  <c r="X15" i="114"/>
  <c r="T15" i="114"/>
  <c r="AB14" i="114"/>
  <c r="X14" i="114"/>
  <c r="T14" i="114"/>
  <c r="AB15" i="113"/>
  <c r="X15" i="113"/>
  <c r="T15" i="113"/>
  <c r="AB14" i="113"/>
  <c r="X14" i="113"/>
  <c r="T14" i="113"/>
  <c r="M15" i="114"/>
  <c r="I15" i="114"/>
  <c r="E15" i="114"/>
  <c r="M14" i="114"/>
  <c r="I14" i="114"/>
  <c r="E14" i="114"/>
  <c r="M15" i="113"/>
  <c r="I15" i="113"/>
  <c r="E15" i="113"/>
  <c r="M14" i="113"/>
  <c r="I14" i="113"/>
  <c r="E14" i="113"/>
  <c r="AB15" i="111"/>
  <c r="X15" i="111"/>
  <c r="T15" i="111"/>
  <c r="AB14" i="111"/>
  <c r="X14" i="111"/>
  <c r="T14" i="111"/>
  <c r="M15" i="111"/>
  <c r="I15" i="111"/>
  <c r="E15" i="111"/>
  <c r="M14" i="111"/>
  <c r="I14" i="111"/>
  <c r="E14" i="111"/>
  <c r="AB15" i="85"/>
  <c r="X15" i="85"/>
  <c r="M15" i="85"/>
  <c r="I15" i="85"/>
  <c r="T15" i="85"/>
  <c r="T21" i="85" s="1"/>
  <c r="A14" i="86" s="1"/>
  <c r="E15" i="85"/>
  <c r="H21" i="85" s="1"/>
  <c r="I12" i="86" l="1"/>
  <c r="A12" i="86"/>
  <c r="AS21" i="85"/>
  <c r="AM21" i="85"/>
  <c r="T22" i="114"/>
  <c r="T20" i="114"/>
  <c r="T23" i="114"/>
  <c r="T21" i="114"/>
  <c r="T19" i="114"/>
  <c r="H19" i="114"/>
  <c r="H22" i="114"/>
  <c r="H21" i="114"/>
  <c r="H23" i="114"/>
  <c r="H20" i="114"/>
  <c r="T21" i="113"/>
  <c r="T19" i="113"/>
  <c r="T23" i="113"/>
  <c r="T20" i="113"/>
  <c r="T22" i="113"/>
  <c r="H20" i="113"/>
  <c r="H23" i="113"/>
  <c r="H19" i="113"/>
  <c r="H22" i="113"/>
  <c r="H21" i="113"/>
  <c r="T22" i="111"/>
  <c r="T20" i="111"/>
  <c r="T19" i="111"/>
  <c r="T23" i="111"/>
  <c r="T21" i="111"/>
  <c r="H20" i="111"/>
  <c r="H23" i="111"/>
  <c r="H19" i="111"/>
  <c r="H22" i="111"/>
  <c r="H21" i="111"/>
  <c r="T20" i="85"/>
  <c r="AS22" i="111" l="1"/>
  <c r="AS21" i="111"/>
  <c r="AM20" i="111"/>
  <c r="AM23" i="113"/>
  <c r="AM20" i="113"/>
  <c r="AS21" i="113"/>
  <c r="AM21" i="114"/>
  <c r="AS23" i="111"/>
  <c r="AS19" i="114"/>
  <c r="AS20" i="114"/>
  <c r="AS19" i="111"/>
  <c r="AM19" i="113"/>
  <c r="AS22" i="113"/>
  <c r="AC22" i="113" s="1"/>
  <c r="AM22" i="114"/>
  <c r="AS23" i="114"/>
  <c r="I14" i="112"/>
  <c r="AM22" i="111"/>
  <c r="AM19" i="114"/>
  <c r="AM21" i="113"/>
  <c r="AM23" i="114"/>
  <c r="AS20" i="111"/>
  <c r="AS19" i="113"/>
  <c r="AM20" i="114"/>
  <c r="AS23" i="113"/>
  <c r="AM21" i="111"/>
  <c r="A22" i="112"/>
  <c r="AM23" i="111"/>
  <c r="AS20" i="113"/>
  <c r="AS21" i="114"/>
  <c r="AM19" i="111"/>
  <c r="AM22" i="113"/>
  <c r="AA22" i="113" s="1"/>
  <c r="AS22" i="114"/>
  <c r="A14" i="92"/>
  <c r="I4" i="92"/>
  <c r="I6" i="92"/>
  <c r="A20" i="92"/>
  <c r="I14" i="92"/>
  <c r="A12" i="92"/>
  <c r="A22" i="92"/>
  <c r="I12" i="92"/>
  <c r="A4" i="92"/>
  <c r="A6" i="92"/>
  <c r="A20" i="112"/>
  <c r="I12" i="112"/>
  <c r="I14" i="90"/>
  <c r="A22" i="90"/>
  <c r="I12" i="90"/>
  <c r="A20" i="90"/>
  <c r="A14" i="112"/>
  <c r="A12" i="112"/>
  <c r="C12" i="85"/>
  <c r="C4" i="114" l="1"/>
  <c r="R12" i="114"/>
  <c r="R12" i="113"/>
  <c r="R12" i="85"/>
  <c r="C12" i="114"/>
  <c r="C12" i="113"/>
  <c r="X27" i="114" l="1"/>
  <c r="AD15" i="114"/>
  <c r="O15" i="114"/>
  <c r="AD14" i="114"/>
  <c r="O14" i="114"/>
  <c r="N10" i="114"/>
  <c r="P6" i="114"/>
  <c r="AD4" i="114"/>
  <c r="R4" i="114"/>
  <c r="AA2" i="114"/>
  <c r="X27" i="113"/>
  <c r="AD15" i="113"/>
  <c r="O15" i="113"/>
  <c r="AD14" i="113"/>
  <c r="O14" i="113"/>
  <c r="N10" i="113"/>
  <c r="P6" i="113"/>
  <c r="AD4" i="113"/>
  <c r="R4" i="113"/>
  <c r="C4" i="113"/>
  <c r="AA2" i="113"/>
  <c r="AA23" i="114" l="1"/>
  <c r="I4" i="90"/>
  <c r="AA21" i="114"/>
  <c r="AA20" i="114" l="1"/>
  <c r="AA19" i="114"/>
  <c r="AA22" i="114"/>
  <c r="AC22" i="114"/>
  <c r="I6" i="90"/>
  <c r="A6" i="90"/>
  <c r="A14" i="90"/>
  <c r="A12" i="90"/>
  <c r="A4" i="90"/>
  <c r="AC20" i="114"/>
  <c r="AA21" i="113"/>
  <c r="AC21" i="114"/>
  <c r="AC23" i="114"/>
  <c r="AC19" i="114"/>
  <c r="AC21" i="113"/>
  <c r="AC23" i="113"/>
  <c r="AA20" i="113"/>
  <c r="AA19" i="113"/>
  <c r="AC20" i="113"/>
  <c r="AC19" i="113"/>
  <c r="AA23" i="113"/>
  <c r="X27" i="111"/>
  <c r="AD15" i="111"/>
  <c r="O15" i="111"/>
  <c r="AD14" i="111"/>
  <c r="O14" i="111"/>
  <c r="A4" i="112"/>
  <c r="R12" i="111"/>
  <c r="C12" i="111"/>
  <c r="N10" i="111"/>
  <c r="P6" i="111"/>
  <c r="AD4" i="111"/>
  <c r="R4" i="111"/>
  <c r="C4" i="111"/>
  <c r="AA2" i="111"/>
  <c r="AA24" i="114" l="1"/>
  <c r="I4" i="112"/>
  <c r="AC24" i="114"/>
  <c r="AA24" i="113"/>
  <c r="AC24" i="113"/>
  <c r="I6" i="112"/>
  <c r="A6" i="112"/>
  <c r="N30" i="114" l="1"/>
  <c r="N30" i="113" s="1"/>
  <c r="N29" i="114"/>
  <c r="N29" i="113" s="1"/>
  <c r="N28" i="113"/>
  <c r="N28" i="114" s="1"/>
  <c r="N27" i="113"/>
  <c r="N27" i="114" s="1"/>
  <c r="AC22" i="111"/>
  <c r="AA22" i="111"/>
  <c r="AA21" i="111"/>
  <c r="AC21" i="111"/>
  <c r="AA23" i="111"/>
  <c r="AC23" i="111"/>
  <c r="AA19" i="111"/>
  <c r="AA20" i="111"/>
  <c r="AC20" i="111"/>
  <c r="AC19" i="111"/>
  <c r="AC24" i="111" l="1"/>
  <c r="AA24" i="111"/>
  <c r="P6" i="85"/>
  <c r="N28" i="111" l="1"/>
  <c r="N27" i="111"/>
  <c r="X27" i="85"/>
  <c r="N10" i="85"/>
  <c r="AD4" i="85"/>
  <c r="AA2" i="85"/>
  <c r="R4" i="85"/>
  <c r="C4" i="85"/>
  <c r="A20" i="85" l="1"/>
  <c r="A19" i="85"/>
  <c r="A9" i="66" l="1"/>
  <c r="A12" i="66" s="1"/>
  <c r="M9" i="92"/>
  <c r="E9" i="92"/>
  <c r="E17" i="92" s="1"/>
  <c r="M9" i="90"/>
  <c r="E9" i="90"/>
  <c r="E17" i="90" s="1"/>
  <c r="H23" i="85"/>
  <c r="T22" i="85"/>
  <c r="M9" i="86"/>
  <c r="E9" i="86"/>
  <c r="E17" i="86" s="1"/>
  <c r="I6" i="86"/>
  <c r="A6" i="86"/>
  <c r="H20" i="85"/>
  <c r="A4" i="86"/>
  <c r="B19" i="85"/>
  <c r="C19" i="85"/>
  <c r="E19" i="85"/>
  <c r="B20" i="85"/>
  <c r="C20" i="85"/>
  <c r="D20" i="85"/>
  <c r="E20" i="85"/>
  <c r="AD15" i="85"/>
  <c r="O15" i="85"/>
  <c r="AS20" i="85" l="1"/>
  <c r="AS19" i="85"/>
  <c r="AM19" i="85"/>
  <c r="AA19" i="85" s="1"/>
  <c r="AH24" i="85"/>
  <c r="I14" i="86"/>
  <c r="AS22" i="85"/>
  <c r="AM22" i="85"/>
  <c r="AA22" i="85" s="1"/>
  <c r="A20" i="86"/>
  <c r="AS23" i="85"/>
  <c r="AM23" i="85"/>
  <c r="AA23" i="85" s="1"/>
  <c r="I4" i="86"/>
  <c r="AA21" i="85"/>
  <c r="AM20" i="85" l="1"/>
  <c r="AA20" i="85" s="1"/>
  <c r="AA24" i="85" s="1"/>
  <c r="AM24" i="85"/>
  <c r="AS24" i="85"/>
  <c r="AC21" i="85"/>
  <c r="AC22" i="85"/>
  <c r="AC23" i="85"/>
  <c r="AC20" i="85"/>
  <c r="AC19" i="85"/>
  <c r="AC24" i="85" l="1"/>
  <c r="N28" i="85" s="1"/>
  <c r="N27" i="85" l="1"/>
</calcChain>
</file>

<file path=xl/sharedStrings.xml><?xml version="1.0" encoding="utf-8"?>
<sst xmlns="http://schemas.openxmlformats.org/spreadsheetml/2006/main" count="2544" uniqueCount="1003">
  <si>
    <t>Salle des sports 12/14 rue Paul Verlaine</t>
  </si>
  <si>
    <t>Thiais</t>
  </si>
  <si>
    <t>Gymnase Léo Lagrange, 68 rue Eugène Martin</t>
  </si>
  <si>
    <t>Complexe Nelson Paillou,4 bis avenue Anatole France</t>
  </si>
  <si>
    <t>Vincennes</t>
  </si>
  <si>
    <t>Alfortville</t>
  </si>
  <si>
    <t>Cachan</t>
  </si>
  <si>
    <t>Villecresnes</t>
  </si>
  <si>
    <t>Arcueil</t>
  </si>
  <si>
    <t>COSEC E.Purkart - 12 boulevard Chastenet de Géry</t>
  </si>
  <si>
    <t>Gymnase Saint Exupéry, 9 rue de Lorraine</t>
  </si>
  <si>
    <t>Salle polyvalente Annexe, 26 rue d'Yerres</t>
  </si>
  <si>
    <t>Gymnase Yves Querlier, chemin des rompus, stade de Villiers</t>
  </si>
  <si>
    <t>Gymnase Lucien Leroy, 5 rue P. et  A. Le Hen</t>
  </si>
  <si>
    <t>Rungis</t>
  </si>
  <si>
    <t>Fresnes</t>
  </si>
  <si>
    <t>Gymnase Méhy, 60 avenue Henri Corvol</t>
  </si>
  <si>
    <t>Gymnase les Closeaux, petite voie des fontaines</t>
  </si>
  <si>
    <t>Gymnase du Fort , quartier du fort (près de la piscine)</t>
  </si>
  <si>
    <t>Palais omnisport, place Van Gogh</t>
  </si>
  <si>
    <t>Gymnase d'amboile, rue de l'ancien moulin</t>
  </si>
  <si>
    <t>Date :</t>
  </si>
  <si>
    <t>Division :</t>
  </si>
  <si>
    <t xml:space="preserve">                </t>
  </si>
  <si>
    <t>N° club</t>
  </si>
  <si>
    <t>N° licence</t>
  </si>
  <si>
    <t>NOMS</t>
  </si>
  <si>
    <t>Prénoms</t>
  </si>
  <si>
    <t>Points</t>
  </si>
  <si>
    <t>Cls</t>
  </si>
  <si>
    <t>A</t>
  </si>
  <si>
    <t>X</t>
  </si>
  <si>
    <t>B</t>
  </si>
  <si>
    <t>Y</t>
  </si>
  <si>
    <t>Scores</t>
  </si>
  <si>
    <t>Ordre des parties</t>
  </si>
  <si>
    <t>Pts ABCD</t>
  </si>
  <si>
    <t>Pts XYZW</t>
  </si>
  <si>
    <t>Contre</t>
  </si>
  <si>
    <t>Total des points de chaque équipe</t>
  </si>
  <si>
    <t xml:space="preserve">Lieu : </t>
  </si>
  <si>
    <t>Journée n°</t>
  </si>
  <si>
    <t>Signature du Responsable</t>
  </si>
  <si>
    <t>Rue Maurice Berteaux - Route de la Queue en Brie</t>
  </si>
  <si>
    <t>Limeil-Brévannes</t>
  </si>
  <si>
    <t>Bry-sur-Marne</t>
  </si>
  <si>
    <t>Champigny-sur-Marne</t>
  </si>
  <si>
    <t>Charenton-le-Pont</t>
  </si>
  <si>
    <t>Chevilly-Larue</t>
  </si>
  <si>
    <t>Choisy-le-Roi</t>
  </si>
  <si>
    <t>Fontenay-sous-Bois</t>
  </si>
  <si>
    <t>Kremlin-Bicêtre</t>
  </si>
  <si>
    <t>L'Haÿ-les-Roses</t>
  </si>
  <si>
    <t>Nogent-sur-Marne</t>
  </si>
  <si>
    <t>Ormesson-sur-Marne</t>
  </si>
  <si>
    <t>Le Plessis-Trévise</t>
  </si>
  <si>
    <t>Saint-Maurice</t>
  </si>
  <si>
    <t>Vitry-sur-Seine</t>
  </si>
  <si>
    <t>Sucy-en-Brie</t>
  </si>
  <si>
    <t>Villiers-sur-Marne</t>
  </si>
  <si>
    <t>Villejuif</t>
  </si>
  <si>
    <t>Salle de sport Aimé CESAIRE, 2 rue Gustave FLAUBERT</t>
  </si>
  <si>
    <t>Gymnase Christian Marty - 94 rue François Rolland</t>
  </si>
  <si>
    <t>Noiseau</t>
  </si>
  <si>
    <t>Rue Sadi CARNOT - (en face de l'Intermarché)</t>
  </si>
  <si>
    <t>Complexe sportif Arromanches, 31 avenue du port au Fouarre</t>
  </si>
  <si>
    <t>Renseignements sur la compétition</t>
  </si>
  <si>
    <t xml:space="preserve">Journée : </t>
  </si>
  <si>
    <t xml:space="preserve">Date : </t>
  </si>
  <si>
    <t xml:space="preserve">Division : </t>
  </si>
  <si>
    <t xml:space="preserve">Catégorie : </t>
  </si>
  <si>
    <t xml:space="preserve">1 - </t>
  </si>
  <si>
    <t xml:space="preserve">2 - </t>
  </si>
  <si>
    <t xml:space="preserve">3 - </t>
  </si>
  <si>
    <t xml:space="preserve">4 - </t>
  </si>
  <si>
    <t xml:space="preserve">Premier service : </t>
  </si>
  <si>
    <t>Gauche</t>
  </si>
  <si>
    <t>Droite</t>
  </si>
  <si>
    <t>NOM Prénom</t>
  </si>
  <si>
    <t>/</t>
  </si>
  <si>
    <t>Feuille des fiches</t>
  </si>
  <si>
    <t>Debut</t>
  </si>
  <si>
    <t>Nombre lignes</t>
  </si>
  <si>
    <t>Fiches 1 contre 4</t>
  </si>
  <si>
    <t>Fiches 2 contre 3</t>
  </si>
  <si>
    <t>Fiches place 1 et 2</t>
  </si>
  <si>
    <t>Fiches place 3 et 4</t>
  </si>
  <si>
    <t>Classement</t>
  </si>
  <si>
    <t>place 1 et 2</t>
  </si>
  <si>
    <t>1 contre 4</t>
  </si>
  <si>
    <t>place 3 et 4</t>
  </si>
  <si>
    <t>Gymnase de l'Est - 25 rue du Commandant MOWAT</t>
  </si>
  <si>
    <t>Paul</t>
  </si>
  <si>
    <t>Adam</t>
  </si>
  <si>
    <t>Nombre d'équipes :</t>
  </si>
  <si>
    <t xml:space="preserve">Prénom NOM (n° licence) du   
responsable du club recevant : </t>
  </si>
  <si>
    <t>Prénom</t>
  </si>
  <si>
    <t>Nom club</t>
  </si>
  <si>
    <t>Alexandre</t>
  </si>
  <si>
    <t>ARCUEIL ELAN</t>
  </si>
  <si>
    <t>Liam</t>
  </si>
  <si>
    <t>PERREUX AP</t>
  </si>
  <si>
    <t>ALFORTVILLE US</t>
  </si>
  <si>
    <t>Maxime</t>
  </si>
  <si>
    <t>ORMESSON US</t>
  </si>
  <si>
    <t>Noah</t>
  </si>
  <si>
    <t>CHOISY LE ROI TT</t>
  </si>
  <si>
    <t>BREVANNAISE AS</t>
  </si>
  <si>
    <t>BRY PSC</t>
  </si>
  <si>
    <t>VILLIERS ES</t>
  </si>
  <si>
    <t>Nathan</t>
  </si>
  <si>
    <t>SUCY ES</t>
  </si>
  <si>
    <t>NOGENT TT</t>
  </si>
  <si>
    <t>Hugo</t>
  </si>
  <si>
    <t>THIAIS AS TT</t>
  </si>
  <si>
    <t>Antoine</t>
  </si>
  <si>
    <t>CHEVILLY ELAN</t>
  </si>
  <si>
    <t>VINCENNOIS TT</t>
  </si>
  <si>
    <t>Louis</t>
  </si>
  <si>
    <t>CA L'HAY LES ROSES TT</t>
  </si>
  <si>
    <t>R.S.C. CHAMPIGNY</t>
  </si>
  <si>
    <t>KREMLIN BICETRE US</t>
  </si>
  <si>
    <t>VILLEJUIF US</t>
  </si>
  <si>
    <t>SAINT MAURICE TT</t>
  </si>
  <si>
    <t>IVRY US TT</t>
  </si>
  <si>
    <t>ORLY AS</t>
  </si>
  <si>
    <t>NOM</t>
  </si>
  <si>
    <t>Gymnase intercommunal Frédéric Mistral, 1 rue Frédéric Mistral</t>
  </si>
  <si>
    <t>Ville</t>
  </si>
  <si>
    <t>Nom du club</t>
  </si>
  <si>
    <t>Adresse</t>
  </si>
  <si>
    <t>Impératifs</t>
  </si>
  <si>
    <t>Maisons-Alfort</t>
  </si>
  <si>
    <t>Gymnase du Jardin Parisien, 74 avenue des Dahlias</t>
  </si>
  <si>
    <t>2 contre 3</t>
  </si>
  <si>
    <t xml:space="preserve">Rencontre : </t>
  </si>
  <si>
    <t xml:space="preserve">Responsable du club recevant : </t>
  </si>
  <si>
    <t>Numéro du club</t>
  </si>
  <si>
    <t>Nom  n°</t>
  </si>
  <si>
    <t>Poussins</t>
  </si>
  <si>
    <t>Double</t>
  </si>
  <si>
    <t>Salle Robert BLAIRON, 94 rue Véron</t>
  </si>
  <si>
    <t>Gymnase Dulcie SEPTEMBER, 15 rue Louis FREBAULT</t>
  </si>
  <si>
    <t>Boissy-Saint-Léger</t>
  </si>
  <si>
    <t>Salle de TT Jean-Claude WAGNER, 1 place Eustache Deschamps</t>
  </si>
  <si>
    <t>Ivry</t>
  </si>
  <si>
    <t>Salle LENINE, 50 bld Brandebourg</t>
  </si>
  <si>
    <t>Orly</t>
  </si>
  <si>
    <t>Gymnase DORVAL, 16 rue du Maréchal FOCH</t>
  </si>
  <si>
    <t>Le Perreux-sur-Marne</t>
  </si>
  <si>
    <t>Salle de tennis de table, 113 boulevard d'Alsace Lorraine</t>
  </si>
  <si>
    <t>Salle de tennis de table, 163-165 rue DIDEROT</t>
  </si>
  <si>
    <t>Créteil</t>
  </si>
  <si>
    <t>Centre Sportif André Dassibat, 7 rue François Mauriac</t>
  </si>
  <si>
    <t>Saint-Maur</t>
  </si>
  <si>
    <t>Signature
Capitaine XY</t>
  </si>
  <si>
    <t>Signature
Capitaine AB</t>
  </si>
  <si>
    <t>VITRY ES</t>
  </si>
  <si>
    <t>VGA ST MAUR US TT</t>
  </si>
  <si>
    <t>Raphael</t>
  </si>
  <si>
    <t>Emma</t>
  </si>
  <si>
    <t>Valentin</t>
  </si>
  <si>
    <t>Prénom NOM  (n° licence )</t>
  </si>
  <si>
    <t>Evan</t>
  </si>
  <si>
    <t>Robin</t>
  </si>
  <si>
    <t>Ethan</t>
  </si>
  <si>
    <t>Tom</t>
  </si>
  <si>
    <t>Arthur</t>
  </si>
  <si>
    <t>Lucas</t>
  </si>
  <si>
    <t>Mathis</t>
  </si>
  <si>
    <t>Jules</t>
  </si>
  <si>
    <t>Gabriel</t>
  </si>
  <si>
    <t>Nolan</t>
  </si>
  <si>
    <t>FONTENAYSIENNE Union Sportive TT</t>
  </si>
  <si>
    <t>PLESSIS-TREVISE TENNIS DE TABLE</t>
  </si>
  <si>
    <t>CACHAN CO TT</t>
  </si>
  <si>
    <t>CHARENTON TENNIS DE TABLE</t>
  </si>
  <si>
    <t>AL VILLECRESNES TENNIS DE TABLE</t>
  </si>
  <si>
    <t>NOISEAU SS TENNIS DE TABLE</t>
  </si>
  <si>
    <t>US CRETEIL TENNIS DE TABLE</t>
  </si>
  <si>
    <t>Enzo</t>
  </si>
  <si>
    <t>ARNOULD</t>
  </si>
  <si>
    <t>Victor</t>
  </si>
  <si>
    <t>Basile</t>
  </si>
  <si>
    <t>Sacha</t>
  </si>
  <si>
    <t>Axel</t>
  </si>
  <si>
    <t>Oscar</t>
  </si>
  <si>
    <t>Leo</t>
  </si>
  <si>
    <t>Adrien</t>
  </si>
  <si>
    <t>Elio</t>
  </si>
  <si>
    <t>Clement</t>
  </si>
  <si>
    <t>Loïc</t>
  </si>
  <si>
    <t>Chloé</t>
  </si>
  <si>
    <t>DE ALMEIDA</t>
  </si>
  <si>
    <t>Ayden</t>
  </si>
  <si>
    <t>Aurelien</t>
  </si>
  <si>
    <t>Mael</t>
  </si>
  <si>
    <t>Lenny</t>
  </si>
  <si>
    <t>JIA</t>
  </si>
  <si>
    <t>Clovis</t>
  </si>
  <si>
    <t>JIN</t>
  </si>
  <si>
    <t xml:space="preserve">Saison : </t>
  </si>
  <si>
    <t>GUERGOUS</t>
  </si>
  <si>
    <t>LENG</t>
  </si>
  <si>
    <t>LIU</t>
  </si>
  <si>
    <t>SARRON</t>
  </si>
  <si>
    <t>TIAN</t>
  </si>
  <si>
    <t>TOMBETTE</t>
  </si>
  <si>
    <t>YI</t>
  </si>
  <si>
    <t>Maxence</t>
  </si>
  <si>
    <t>Martin</t>
  </si>
  <si>
    <t>ASSOCIATION SANTENOISE DE TENNIS</t>
  </si>
  <si>
    <t>Alexis</t>
  </si>
  <si>
    <t>Théo</t>
  </si>
  <si>
    <t>ASTT Boissy Saint Léger</t>
  </si>
  <si>
    <t>Santeny</t>
  </si>
  <si>
    <t>Complexe sportif des 4 saules - Voie Aux Vaches</t>
  </si>
  <si>
    <t>Nael</t>
  </si>
  <si>
    <t>ARBEY</t>
  </si>
  <si>
    <t>Marceau</t>
  </si>
  <si>
    <t>Charles</t>
  </si>
  <si>
    <t>Lewis</t>
  </si>
  <si>
    <t>BRUNEL</t>
  </si>
  <si>
    <t>CHOUAN</t>
  </si>
  <si>
    <t>Tony</t>
  </si>
  <si>
    <t>COHEN</t>
  </si>
  <si>
    <t>Raphaël</t>
  </si>
  <si>
    <t>DULON</t>
  </si>
  <si>
    <t>FALLOT</t>
  </si>
  <si>
    <t>Mélia</t>
  </si>
  <si>
    <t>Aaron</t>
  </si>
  <si>
    <t>Antonin</t>
  </si>
  <si>
    <t>MAUSSION</t>
  </si>
  <si>
    <t>MOGA</t>
  </si>
  <si>
    <t>Victoria</t>
  </si>
  <si>
    <t>PLANSON</t>
  </si>
  <si>
    <t>Emma-Louise</t>
  </si>
  <si>
    <t>Luka</t>
  </si>
  <si>
    <t>Camille</t>
  </si>
  <si>
    <t>SOUIDEN</t>
  </si>
  <si>
    <t>TRAN VON DER OHE</t>
  </si>
  <si>
    <t>VERCOUTERE</t>
  </si>
  <si>
    <t>VLAD</t>
  </si>
  <si>
    <t>Lavinia</t>
  </si>
  <si>
    <t>YANG</t>
  </si>
  <si>
    <t>Jimmy</t>
  </si>
  <si>
    <t>Balthazar</t>
  </si>
  <si>
    <t>ABDEDAIM</t>
  </si>
  <si>
    <t>Skander</t>
  </si>
  <si>
    <t>Julian</t>
  </si>
  <si>
    <t>Tristan</t>
  </si>
  <si>
    <t>SALHA OJIMA</t>
  </si>
  <si>
    <t>SARFATI</t>
  </si>
  <si>
    <t>BELLUT</t>
  </si>
  <si>
    <t>Léo</t>
  </si>
  <si>
    <t>P</t>
  </si>
  <si>
    <t>Kays</t>
  </si>
  <si>
    <t>08940458</t>
  </si>
  <si>
    <t>08940033</t>
  </si>
  <si>
    <t>08940030</t>
  </si>
  <si>
    <t>08940121</t>
  </si>
  <si>
    <t>08941464</t>
  </si>
  <si>
    <t>08941461</t>
  </si>
  <si>
    <t>08940866</t>
  </si>
  <si>
    <t>08940577</t>
  </si>
  <si>
    <t>08940070</t>
  </si>
  <si>
    <t>08941282</t>
  </si>
  <si>
    <t>08940052</t>
  </si>
  <si>
    <t>08940326</t>
  </si>
  <si>
    <t>08940872</t>
  </si>
  <si>
    <t>08940073</t>
  </si>
  <si>
    <t>08940012</t>
  </si>
  <si>
    <t>08941343</t>
  </si>
  <si>
    <t>08940975</t>
  </si>
  <si>
    <t>08940524</t>
  </si>
  <si>
    <t>08941403</t>
  </si>
  <si>
    <t>08940942</t>
  </si>
  <si>
    <t>08940894</t>
  </si>
  <si>
    <t>08940482</t>
  </si>
  <si>
    <t>08940926</t>
  </si>
  <si>
    <t>08941100</t>
  </si>
  <si>
    <t>08941180</t>
  </si>
  <si>
    <t>08941352</t>
  </si>
  <si>
    <t>08940535</t>
  </si>
  <si>
    <t>08940459</t>
  </si>
  <si>
    <t>08940655</t>
  </si>
  <si>
    <t>08940976</t>
  </si>
  <si>
    <t>08941359</t>
  </si>
  <si>
    <t>08940549</t>
  </si>
  <si>
    <t>08940096</t>
  </si>
  <si>
    <t>08940448</t>
  </si>
  <si>
    <t>« Victoire : 2 points, Défaite : 1 point, Forfait 0 point »</t>
  </si>
  <si>
    <t>Leandre</t>
  </si>
  <si>
    <t>PHAN</t>
  </si>
  <si>
    <t>Lou</t>
  </si>
  <si>
    <t>Version_4-B</t>
  </si>
  <si>
    <t>Malik</t>
  </si>
  <si>
    <t>AMICALE BOISSEENNE DE TT</t>
  </si>
  <si>
    <t>AAS FRESNES TENNIS DE TABLE</t>
  </si>
  <si>
    <t>ADAM</t>
  </si>
  <si>
    <t>Louise</t>
  </si>
  <si>
    <t>Aurélien</t>
  </si>
  <si>
    <t>François</t>
  </si>
  <si>
    <t>Eva</t>
  </si>
  <si>
    <t>Baptiste</t>
  </si>
  <si>
    <t>David</t>
  </si>
  <si>
    <t>Olivia</t>
  </si>
  <si>
    <t>Jean</t>
  </si>
  <si>
    <t>BANAHA</t>
  </si>
  <si>
    <t>Gaspard</t>
  </si>
  <si>
    <t>Isaac</t>
  </si>
  <si>
    <t>Marc</t>
  </si>
  <si>
    <t>BASLE CORTES</t>
  </si>
  <si>
    <t>Inti</t>
  </si>
  <si>
    <t>BATTAL QUENEL</t>
  </si>
  <si>
    <t>Charlie</t>
  </si>
  <si>
    <t>BELYAZID</t>
  </si>
  <si>
    <t>Léon</t>
  </si>
  <si>
    <t>Timeo</t>
  </si>
  <si>
    <t>BESNARD</t>
  </si>
  <si>
    <t>BHAVSAR</t>
  </si>
  <si>
    <t>Ayansh</t>
  </si>
  <si>
    <t>BLONBOU</t>
  </si>
  <si>
    <t>BONJOUR</t>
  </si>
  <si>
    <t>Côme</t>
  </si>
  <si>
    <t>BOUDINET</t>
  </si>
  <si>
    <t>BOUGAULT</t>
  </si>
  <si>
    <t>Lukas</t>
  </si>
  <si>
    <t>BOUROT</t>
  </si>
  <si>
    <t>Louka</t>
  </si>
  <si>
    <t>Yann</t>
  </si>
  <si>
    <t>Amaury</t>
  </si>
  <si>
    <t>BUFFIN</t>
  </si>
  <si>
    <t>BURTIN</t>
  </si>
  <si>
    <t>Johan</t>
  </si>
  <si>
    <t>CABESTANY</t>
  </si>
  <si>
    <t>CARREIRA</t>
  </si>
  <si>
    <t>CASTILLO</t>
  </si>
  <si>
    <t>Noahm</t>
  </si>
  <si>
    <t>Wassim</t>
  </si>
  <si>
    <t>CHATELARD</t>
  </si>
  <si>
    <t>Rayan</t>
  </si>
  <si>
    <t>CHEVALIER GALAND</t>
  </si>
  <si>
    <t>CHEVIT</t>
  </si>
  <si>
    <t>CHIRON</t>
  </si>
  <si>
    <t>Elliott</t>
  </si>
  <si>
    <t>COTTENOT</t>
  </si>
  <si>
    <t>Malo</t>
  </si>
  <si>
    <t>Octave</t>
  </si>
  <si>
    <t>Timothée</t>
  </si>
  <si>
    <t>DARRE</t>
  </si>
  <si>
    <t>Romane</t>
  </si>
  <si>
    <t>Elias</t>
  </si>
  <si>
    <t>DESHAYES</t>
  </si>
  <si>
    <t>Nil</t>
  </si>
  <si>
    <t>DOROZHYNSKYE</t>
  </si>
  <si>
    <t>Dymytro</t>
  </si>
  <si>
    <t>Maya</t>
  </si>
  <si>
    <t>ELBAZ</t>
  </si>
  <si>
    <t>FARHI</t>
  </si>
  <si>
    <t>FLEURY</t>
  </si>
  <si>
    <t>FOURNIER</t>
  </si>
  <si>
    <t>Neel</t>
  </si>
  <si>
    <t>GALPIN</t>
  </si>
  <si>
    <t>Nino</t>
  </si>
  <si>
    <t>GAUTIER</t>
  </si>
  <si>
    <t>Solal</t>
  </si>
  <si>
    <t>Emilie</t>
  </si>
  <si>
    <t>Aristide</t>
  </si>
  <si>
    <t>GROMB</t>
  </si>
  <si>
    <t>Lior</t>
  </si>
  <si>
    <t>HADAD</t>
  </si>
  <si>
    <t>HAMES</t>
  </si>
  <si>
    <t>HANNOUN</t>
  </si>
  <si>
    <t>HARARI</t>
  </si>
  <si>
    <t>Yell</t>
  </si>
  <si>
    <t>ICHOU</t>
  </si>
  <si>
    <t>JODON NGUYEN</t>
  </si>
  <si>
    <t>Léna</t>
  </si>
  <si>
    <t>JOLY</t>
  </si>
  <si>
    <t>KADA</t>
  </si>
  <si>
    <t>LE BARS</t>
  </si>
  <si>
    <t>LEE</t>
  </si>
  <si>
    <t>Joey</t>
  </si>
  <si>
    <t>LEFEVRE</t>
  </si>
  <si>
    <t>LEVAILLANT</t>
  </si>
  <si>
    <t>Hector</t>
  </si>
  <si>
    <t>LIM</t>
  </si>
  <si>
    <t>LOYZEAU DE GRANDMAISON LEE</t>
  </si>
  <si>
    <t>Finn</t>
  </si>
  <si>
    <t>MAOUCHI</t>
  </si>
  <si>
    <t>Yahya</t>
  </si>
  <si>
    <t>MARCANTE</t>
  </si>
  <si>
    <t>MARCEILLANT</t>
  </si>
  <si>
    <t>MARGALL</t>
  </si>
  <si>
    <t>MERAVILLE</t>
  </si>
  <si>
    <t>MOUZOUNE LELONG</t>
  </si>
  <si>
    <t>PENEL</t>
  </si>
  <si>
    <t>PIRES RODRIGUES</t>
  </si>
  <si>
    <t>POHIER AQUIZE</t>
  </si>
  <si>
    <t>PORTELLI</t>
  </si>
  <si>
    <t>POULAIN</t>
  </si>
  <si>
    <t>PREMY</t>
  </si>
  <si>
    <t>QUACH</t>
  </si>
  <si>
    <t>RODRIGUES</t>
  </si>
  <si>
    <t>RONEZ</t>
  </si>
  <si>
    <t>SEMSOUM</t>
  </si>
  <si>
    <t>SOEJOSO</t>
  </si>
  <si>
    <t>Eileen</t>
  </si>
  <si>
    <t>SOK</t>
  </si>
  <si>
    <t>Magdaléna</t>
  </si>
  <si>
    <t>SOUCHET</t>
  </si>
  <si>
    <t>TONDO MAUGAIN</t>
  </si>
  <si>
    <t>UNY KACHENOURA</t>
  </si>
  <si>
    <t>URY</t>
  </si>
  <si>
    <t>VECCHIONI</t>
  </si>
  <si>
    <t>VIDAR</t>
  </si>
  <si>
    <t>Adèle</t>
  </si>
  <si>
    <t>XU</t>
  </si>
  <si>
    <t>ZHANG</t>
  </si>
  <si>
    <t>Xiaodong</t>
  </si>
  <si>
    <t>Cat.</t>
  </si>
  <si>
    <t>Licences et points :</t>
  </si>
  <si>
    <t>Q:\2024-2025\ChJeunes\DevSans\</t>
  </si>
  <si>
    <t>ABBAD</t>
  </si>
  <si>
    <t>Selyane</t>
  </si>
  <si>
    <t>Kamil</t>
  </si>
  <si>
    <t>AHMADOU</t>
  </si>
  <si>
    <t>Nadia</t>
  </si>
  <si>
    <t>ANDRONIC</t>
  </si>
  <si>
    <t>Pacôme</t>
  </si>
  <si>
    <t>BARDIN</t>
  </si>
  <si>
    <t>Pauline</t>
  </si>
  <si>
    <t>Ilyes</t>
  </si>
  <si>
    <t>Augustin</t>
  </si>
  <si>
    <t>BOURSIER POTOSNIAK</t>
  </si>
  <si>
    <t>Enoah</t>
  </si>
  <si>
    <t>Maël</t>
  </si>
  <si>
    <t>COLBEA</t>
  </si>
  <si>
    <t>Naël</t>
  </si>
  <si>
    <t>Lyam</t>
  </si>
  <si>
    <t>DIABIRA</t>
  </si>
  <si>
    <t>Sonni</t>
  </si>
  <si>
    <t>Leandro</t>
  </si>
  <si>
    <t>GARNIER</t>
  </si>
  <si>
    <t>Chiara</t>
  </si>
  <si>
    <t>GEEROLF</t>
  </si>
  <si>
    <t>HAJJAM</t>
  </si>
  <si>
    <t>Aden</t>
  </si>
  <si>
    <t>KERN</t>
  </si>
  <si>
    <t>LARROQUE WILLEMS</t>
  </si>
  <si>
    <t>Gustave</t>
  </si>
  <si>
    <t>Simon</t>
  </si>
  <si>
    <t>LELOUCH</t>
  </si>
  <si>
    <t>Jonas</t>
  </si>
  <si>
    <t>MAYET-DJAOUANI</t>
  </si>
  <si>
    <t>Kerian</t>
  </si>
  <si>
    <t>MISSOUM</t>
  </si>
  <si>
    <t>NAUDIN</t>
  </si>
  <si>
    <t>RUNGIS PING</t>
  </si>
  <si>
    <t>PERROT</t>
  </si>
  <si>
    <t>PIERRET</t>
  </si>
  <si>
    <t>Mila</t>
  </si>
  <si>
    <t>Lisandre</t>
  </si>
  <si>
    <t>SABBAH</t>
  </si>
  <si>
    <t>Noé</t>
  </si>
  <si>
    <t>SARRAT HOULONGPHETH</t>
  </si>
  <si>
    <t>SIOUNATH</t>
  </si>
  <si>
    <t>THOUVENEL</t>
  </si>
  <si>
    <t>VALERO</t>
  </si>
  <si>
    <t>Anton</t>
  </si>
  <si>
    <t>Clément</t>
  </si>
  <si>
    <t>Gaël</t>
  </si>
  <si>
    <t>LOUNAS</t>
  </si>
  <si>
    <t>Aris</t>
  </si>
  <si>
    <t>MEYER</t>
  </si>
  <si>
    <t>TALWAR</t>
  </si>
  <si>
    <t>Esperanza</t>
  </si>
  <si>
    <t>08941466</t>
  </si>
  <si>
    <t>Gymnase Amédée DUNOIS, 18 rue de Sucy</t>
  </si>
  <si>
    <t>Gymnase Marie-Amélie LE FUR, 3 rue du clos Sainte Catherine</t>
  </si>
  <si>
    <t>Collège Gustave MONOD, 36 Rue Carpeaux</t>
  </si>
  <si>
    <t>Luca</t>
  </si>
  <si>
    <t>HAUTBOIS</t>
  </si>
  <si>
    <t>James</t>
  </si>
  <si>
    <t>HAY</t>
  </si>
  <si>
    <t>2025-2026</t>
  </si>
  <si>
    <t>Maisons Alfort Tennis de table</t>
  </si>
  <si>
    <t>ABOUCHAR</t>
  </si>
  <si>
    <t>AID</t>
  </si>
  <si>
    <t>Haroun</t>
  </si>
  <si>
    <t>AKIL</t>
  </si>
  <si>
    <t>Aya</t>
  </si>
  <si>
    <t>ALLEE</t>
  </si>
  <si>
    <t>ALOUACHE</t>
  </si>
  <si>
    <t>Samy</t>
  </si>
  <si>
    <t>AMMARI</t>
  </si>
  <si>
    <t>Aylane</t>
  </si>
  <si>
    <t>AMOUNY</t>
  </si>
  <si>
    <t>Kayla</t>
  </si>
  <si>
    <t>AMY</t>
  </si>
  <si>
    <t>Julien</t>
  </si>
  <si>
    <t>ANDRIAMANANTENA</t>
  </si>
  <si>
    <t>Fano</t>
  </si>
  <si>
    <t>Stas</t>
  </si>
  <si>
    <t>ANQUETIL</t>
  </si>
  <si>
    <t>ANREP</t>
  </si>
  <si>
    <t>ARDENNE</t>
  </si>
  <si>
    <t>Yuan</t>
  </si>
  <si>
    <t>ARRINGTON</t>
  </si>
  <si>
    <t>Oliver</t>
  </si>
  <si>
    <t>ASSOUS</t>
  </si>
  <si>
    <t>ATTEN</t>
  </si>
  <si>
    <t>Noham</t>
  </si>
  <si>
    <t>ATTIA</t>
  </si>
  <si>
    <t>Mathieu</t>
  </si>
  <si>
    <t>AUGE</t>
  </si>
  <si>
    <t>BAIBAA</t>
  </si>
  <si>
    <t>Naïm</t>
  </si>
  <si>
    <t>BALLI</t>
  </si>
  <si>
    <t>Sena</t>
  </si>
  <si>
    <t>BARRAL</t>
  </si>
  <si>
    <t>BARTHES</t>
  </si>
  <si>
    <t>BASKARADEVAN</t>
  </si>
  <si>
    <t>BATISTA</t>
  </si>
  <si>
    <t>BATISTA VAQUEZ</t>
  </si>
  <si>
    <t>Aloyssia</t>
  </si>
  <si>
    <t>Loelise</t>
  </si>
  <si>
    <t>BEAUNAY</t>
  </si>
  <si>
    <t>Django</t>
  </si>
  <si>
    <t>BEAUSSIER</t>
  </si>
  <si>
    <t>Vadir</t>
  </si>
  <si>
    <t>BEGUIER</t>
  </si>
  <si>
    <t>BEITONE BALDRAN</t>
  </si>
  <si>
    <t>Quentin</t>
  </si>
  <si>
    <t>BELGAT-HAMDOUN</t>
  </si>
  <si>
    <t>Ilann</t>
  </si>
  <si>
    <t>BELGHALEM</t>
  </si>
  <si>
    <t>Mariem</t>
  </si>
  <si>
    <t>BENAYOUN</t>
  </si>
  <si>
    <t>Eden</t>
  </si>
  <si>
    <t>BENDAOUD</t>
  </si>
  <si>
    <t>BENMAHMOUD</t>
  </si>
  <si>
    <t>BENSIMHON</t>
  </si>
  <si>
    <t>Joshua</t>
  </si>
  <si>
    <t>BERTON</t>
  </si>
  <si>
    <t>BICINI</t>
  </si>
  <si>
    <t>BOMBAL</t>
  </si>
  <si>
    <t>Edouard</t>
  </si>
  <si>
    <t>BORIE</t>
  </si>
  <si>
    <t>BOSSE</t>
  </si>
  <si>
    <t>BOULMANI</t>
  </si>
  <si>
    <t>Sari</t>
  </si>
  <si>
    <t>BOURDIN</t>
  </si>
  <si>
    <t>Sixtina</t>
  </si>
  <si>
    <t>BOUYER</t>
  </si>
  <si>
    <t>Tilio</t>
  </si>
  <si>
    <t>BRIANT</t>
  </si>
  <si>
    <t>BROSSIER</t>
  </si>
  <si>
    <t>Hadrien</t>
  </si>
  <si>
    <t>BROUSSE HALLOUIL</t>
  </si>
  <si>
    <t>Devhan</t>
  </si>
  <si>
    <t>BRUNOT</t>
  </si>
  <si>
    <t>CABRERA BORDENAVE</t>
  </si>
  <si>
    <t>CALLEJAS</t>
  </si>
  <si>
    <t>CARJUZAA</t>
  </si>
  <si>
    <t>CARRIER</t>
  </si>
  <si>
    <t>CASTANEDA DUMONT</t>
  </si>
  <si>
    <t>Emilio</t>
  </si>
  <si>
    <t>CASTEL</t>
  </si>
  <si>
    <t>CASTRO</t>
  </si>
  <si>
    <t>Jopseph</t>
  </si>
  <si>
    <t>CATHOU DOS REIS SOARES</t>
  </si>
  <si>
    <t>CAUDEN</t>
  </si>
  <si>
    <t>Elie</t>
  </si>
  <si>
    <t>CESARINE</t>
  </si>
  <si>
    <t>Kaylis</t>
  </si>
  <si>
    <t>CHARDON</t>
  </si>
  <si>
    <t>CHATEAU</t>
  </si>
  <si>
    <t>CHAUPAL</t>
  </si>
  <si>
    <t>CHEAM</t>
  </si>
  <si>
    <t>Grégoire</t>
  </si>
  <si>
    <t>Léopold</t>
  </si>
  <si>
    <t>CHEBBI-PIPITONE</t>
  </si>
  <si>
    <t>Léandre</t>
  </si>
  <si>
    <t>CHEN FENG</t>
  </si>
  <si>
    <t>Lorina</t>
  </si>
  <si>
    <t>CHEREL</t>
  </si>
  <si>
    <t>Alban</t>
  </si>
  <si>
    <t>CHEUNG</t>
  </si>
  <si>
    <t>Jiao</t>
  </si>
  <si>
    <t>COFTIER</t>
  </si>
  <si>
    <t>Abel</t>
  </si>
  <si>
    <t>COLAS SADAUSKAITE</t>
  </si>
  <si>
    <t>Largo</t>
  </si>
  <si>
    <t>CONABADY EMRINGER</t>
  </si>
  <si>
    <t>Tao</t>
  </si>
  <si>
    <t>COUATARMANACH</t>
  </si>
  <si>
    <t>COUPPEY</t>
  </si>
  <si>
    <t>CRESSON</t>
  </si>
  <si>
    <t>DAI</t>
  </si>
  <si>
    <t>Margaux</t>
  </si>
  <si>
    <t>DALLEDONNE</t>
  </si>
  <si>
    <t>Marius</t>
  </si>
  <si>
    <t>DANOUMBE</t>
  </si>
  <si>
    <t>Sophia</t>
  </si>
  <si>
    <t>DARDAS</t>
  </si>
  <si>
    <t>Léana</t>
  </si>
  <si>
    <t>DEFFAY-BELIN</t>
  </si>
  <si>
    <t>DEFONTAINE</t>
  </si>
  <si>
    <t>DELMELLE</t>
  </si>
  <si>
    <t>DENEBOUDE</t>
  </si>
  <si>
    <t>DENIZE</t>
  </si>
  <si>
    <t>Juliette</t>
  </si>
  <si>
    <t>DESCLODURE</t>
  </si>
  <si>
    <t>Agathe</t>
  </si>
  <si>
    <t>DETANNE</t>
  </si>
  <si>
    <t>DIDIER</t>
  </si>
  <si>
    <t>DIESTCHY-PETIT</t>
  </si>
  <si>
    <t>DO</t>
  </si>
  <si>
    <t>Maëlys</t>
  </si>
  <si>
    <t>DORNELES PINO</t>
  </si>
  <si>
    <t>DU</t>
  </si>
  <si>
    <t>Timo</t>
  </si>
  <si>
    <t>DUMAS BERTET</t>
  </si>
  <si>
    <t>DUMONT</t>
  </si>
  <si>
    <t>DUZAIC</t>
  </si>
  <si>
    <t>Moshé</t>
  </si>
  <si>
    <t>ERRAS</t>
  </si>
  <si>
    <t>Ilyas</t>
  </si>
  <si>
    <t>ESCANDE MOULY</t>
  </si>
  <si>
    <t>ESCUTENAIRE</t>
  </si>
  <si>
    <t>ETORE PROIA</t>
  </si>
  <si>
    <t>EVEN</t>
  </si>
  <si>
    <t>Ilyan</t>
  </si>
  <si>
    <t>EYMARD</t>
  </si>
  <si>
    <t>FAGONT</t>
  </si>
  <si>
    <t>FARAUD ORELL</t>
  </si>
  <si>
    <t>Albin</t>
  </si>
  <si>
    <t>FERIEL</t>
  </si>
  <si>
    <t>Gabin</t>
  </si>
  <si>
    <t>FERNANDES</t>
  </si>
  <si>
    <t>Milan</t>
  </si>
  <si>
    <t>FERNANDES QUINTEIRO</t>
  </si>
  <si>
    <t>Santiago</t>
  </si>
  <si>
    <t>FERREIRA</t>
  </si>
  <si>
    <t>FLOIRAC</t>
  </si>
  <si>
    <t>FONJALLAZ</t>
  </si>
  <si>
    <t>FONTAINE</t>
  </si>
  <si>
    <t>Calvin</t>
  </si>
  <si>
    <t>FOUQUET</t>
  </si>
  <si>
    <t>FRAISSE</t>
  </si>
  <si>
    <t>William</t>
  </si>
  <si>
    <t>GA INIGOT</t>
  </si>
  <si>
    <t>GANCHE</t>
  </si>
  <si>
    <t>GAND JACQUEMIN</t>
  </si>
  <si>
    <t>GARCIA</t>
  </si>
  <si>
    <t>Elowan</t>
  </si>
  <si>
    <t>GATTOLLIAT</t>
  </si>
  <si>
    <t>GAUDIN GASCOIN</t>
  </si>
  <si>
    <t>GAUTHIER</t>
  </si>
  <si>
    <t>GIROUD</t>
  </si>
  <si>
    <t>GONG</t>
  </si>
  <si>
    <t>Aymeric</t>
  </si>
  <si>
    <t>GOUALOU</t>
  </si>
  <si>
    <t>Sohan</t>
  </si>
  <si>
    <t>GOUDOUR</t>
  </si>
  <si>
    <t>Cédric</t>
  </si>
  <si>
    <t>GOUEL</t>
  </si>
  <si>
    <t>GRENTE</t>
  </si>
  <si>
    <t>GUEZ</t>
  </si>
  <si>
    <t>GUINAMARD</t>
  </si>
  <si>
    <t>Ange</t>
  </si>
  <si>
    <t>Natanael</t>
  </si>
  <si>
    <t>HAIRAULT</t>
  </si>
  <si>
    <t>HAMIDI</t>
  </si>
  <si>
    <t>Esther</t>
  </si>
  <si>
    <t>HAORAU</t>
  </si>
  <si>
    <t>HE</t>
  </si>
  <si>
    <t>HEKIMIAN</t>
  </si>
  <si>
    <t>HENRION</t>
  </si>
  <si>
    <t>HERNANDEZ MOREJON</t>
  </si>
  <si>
    <t>HIMIDI</t>
  </si>
  <si>
    <t>Idris</t>
  </si>
  <si>
    <t>HUA</t>
  </si>
  <si>
    <t>HUGUET</t>
  </si>
  <si>
    <t>HUMBERT YUAN</t>
  </si>
  <si>
    <t>HUMEZ</t>
  </si>
  <si>
    <t>HUSTIN</t>
  </si>
  <si>
    <t>Ayan</t>
  </si>
  <si>
    <t>IFTODI</t>
  </si>
  <si>
    <t>Amélie</t>
  </si>
  <si>
    <t>JAOUALI</t>
  </si>
  <si>
    <t>Selma</t>
  </si>
  <si>
    <t>JAZIRI</t>
  </si>
  <si>
    <t>Ayoub</t>
  </si>
  <si>
    <t>Yantong</t>
  </si>
  <si>
    <t>Jasmin</t>
  </si>
  <si>
    <t>JOUFFROY</t>
  </si>
  <si>
    <t>JOVESKI</t>
  </si>
  <si>
    <t>JUMEAU FRUCHARD</t>
  </si>
  <si>
    <t>JUMELINE</t>
  </si>
  <si>
    <t>KAMINSKI</t>
  </si>
  <si>
    <t>KHADDADI</t>
  </si>
  <si>
    <t>Sofi</t>
  </si>
  <si>
    <t>KHYAR</t>
  </si>
  <si>
    <t>KIOLO</t>
  </si>
  <si>
    <t>KOK</t>
  </si>
  <si>
    <t>LAMARTINE</t>
  </si>
  <si>
    <t>LAMBERT</t>
  </si>
  <si>
    <t>LARGERIE</t>
  </si>
  <si>
    <t>LASSOURY-HERVOUET</t>
  </si>
  <si>
    <t>LAURENT</t>
  </si>
  <si>
    <t>LAVISSE</t>
  </si>
  <si>
    <t>LAZAREFF</t>
  </si>
  <si>
    <t>Eleane</t>
  </si>
  <si>
    <t>LE BRAS</t>
  </si>
  <si>
    <t>Matthieu</t>
  </si>
  <si>
    <t>LE MONNIER</t>
  </si>
  <si>
    <t>Melvil</t>
  </si>
  <si>
    <t>LEMAITRE</t>
  </si>
  <si>
    <t>LEMAITRE LAMBERT</t>
  </si>
  <si>
    <t>Théotime</t>
  </si>
  <si>
    <t>LEROUX</t>
  </si>
  <si>
    <t>Logan</t>
  </si>
  <si>
    <t>LESELLIER PETIT</t>
  </si>
  <si>
    <t>LESSARD</t>
  </si>
  <si>
    <t>LETIER-LACAZE</t>
  </si>
  <si>
    <t>LI</t>
  </si>
  <si>
    <t>Lois</t>
  </si>
  <si>
    <t>Xavier</t>
  </si>
  <si>
    <t>LIN</t>
  </si>
  <si>
    <t>LOPEZ</t>
  </si>
  <si>
    <t>LOUSADA</t>
  </si>
  <si>
    <t>LUSTYK</t>
  </si>
  <si>
    <t>Oren</t>
  </si>
  <si>
    <t>LY NG</t>
  </si>
  <si>
    <t>Kialine</t>
  </si>
  <si>
    <t>MAAREK</t>
  </si>
  <si>
    <t>Neva</t>
  </si>
  <si>
    <t>MACHADO DE ABREU VILAVERDE</t>
  </si>
  <si>
    <t>Adah</t>
  </si>
  <si>
    <t>MAINGUENAUD</t>
  </si>
  <si>
    <t>MARCELOT</t>
  </si>
  <si>
    <t>MARECHAL</t>
  </si>
  <si>
    <t>MARQUEBIELLE</t>
  </si>
  <si>
    <t>MARRAUD DES GROTTES</t>
  </si>
  <si>
    <t>Nathaniel</t>
  </si>
  <si>
    <t>MARTINS GONCALVES</t>
  </si>
  <si>
    <t>Matias</t>
  </si>
  <si>
    <t>MASINI VITRE</t>
  </si>
  <si>
    <t>Niccolo</t>
  </si>
  <si>
    <t>MELAB</t>
  </si>
  <si>
    <t>Lysia</t>
  </si>
  <si>
    <t>Léa</t>
  </si>
  <si>
    <t>MI</t>
  </si>
  <si>
    <t>MIGLIORINI</t>
  </si>
  <si>
    <t>Timéo</t>
  </si>
  <si>
    <t>MOLLARD-CASADO</t>
  </si>
  <si>
    <t>Ezio</t>
  </si>
  <si>
    <t>MONOT</t>
  </si>
  <si>
    <t>Luc</t>
  </si>
  <si>
    <t>MONTENOISE</t>
  </si>
  <si>
    <t>MULLER</t>
  </si>
  <si>
    <t>Auguste</t>
  </si>
  <si>
    <t>NABET</t>
  </si>
  <si>
    <t>NGOR</t>
  </si>
  <si>
    <t>NIVET CHARMILLE</t>
  </si>
  <si>
    <t>Ugo</t>
  </si>
  <si>
    <t>NOIZET</t>
  </si>
  <si>
    <t>NOSLEN</t>
  </si>
  <si>
    <t>ORTEGA</t>
  </si>
  <si>
    <t>Loris</t>
  </si>
  <si>
    <t>ORTIZ</t>
  </si>
  <si>
    <t>Mattéo</t>
  </si>
  <si>
    <t>OUHBI</t>
  </si>
  <si>
    <t>Joud</t>
  </si>
  <si>
    <t>PACHY</t>
  </si>
  <si>
    <t>Ary</t>
  </si>
  <si>
    <t>PARK FOLLET</t>
  </si>
  <si>
    <t>Heline</t>
  </si>
  <si>
    <t>PAVAGEAU</t>
  </si>
  <si>
    <t>PECQUEUR</t>
  </si>
  <si>
    <t>PEREIRA VICENTE</t>
  </si>
  <si>
    <t>PERICOLI BIDRAN</t>
  </si>
  <si>
    <t>PERLICKI</t>
  </si>
  <si>
    <t>Karol</t>
  </si>
  <si>
    <t>PHANPHENGDY</t>
  </si>
  <si>
    <t>Charlotte</t>
  </si>
  <si>
    <t>PHOMMALINE</t>
  </si>
  <si>
    <t>Akio</t>
  </si>
  <si>
    <t>PIARD</t>
  </si>
  <si>
    <t>PINET</t>
  </si>
  <si>
    <t>POURRE</t>
  </si>
  <si>
    <t>PRINEAU</t>
  </si>
  <si>
    <t>Junie</t>
  </si>
  <si>
    <t>PUECH</t>
  </si>
  <si>
    <t>RABU</t>
  </si>
  <si>
    <t>Leopold</t>
  </si>
  <si>
    <t>RAEPPEL</t>
  </si>
  <si>
    <t>RAKOTONANDRASANA</t>
  </si>
  <si>
    <t>RIOU</t>
  </si>
  <si>
    <t>ROLAND</t>
  </si>
  <si>
    <t>Théophile</t>
  </si>
  <si>
    <t>Gauthier</t>
  </si>
  <si>
    <t>SAINT BLANCARD</t>
  </si>
  <si>
    <t>Eve</t>
  </si>
  <si>
    <t>SANAS SERON</t>
  </si>
  <si>
    <t>Corentin</t>
  </si>
  <si>
    <t>SARRAZY</t>
  </si>
  <si>
    <t>Lilouan</t>
  </si>
  <si>
    <t>SAUVAGE BLE</t>
  </si>
  <si>
    <t>Josue</t>
  </si>
  <si>
    <t>SILIEC MANDAZHIEVA</t>
  </si>
  <si>
    <t>Viktor</t>
  </si>
  <si>
    <t>SIMEON</t>
  </si>
  <si>
    <t>Atessa</t>
  </si>
  <si>
    <t>SLIVCA</t>
  </si>
  <si>
    <t>Levi</t>
  </si>
  <si>
    <t>SMAIL</t>
  </si>
  <si>
    <t>Kais</t>
  </si>
  <si>
    <t>SOMONIAN</t>
  </si>
  <si>
    <t>Christian</t>
  </si>
  <si>
    <t>SOUVERIN TRINGALE</t>
  </si>
  <si>
    <t>SROUR</t>
  </si>
  <si>
    <t>Léa Rose</t>
  </si>
  <si>
    <t>STAFFORD</t>
  </si>
  <si>
    <t>Matthew</t>
  </si>
  <si>
    <t>SURZUR</t>
  </si>
  <si>
    <t>TASSIN DONG</t>
  </si>
  <si>
    <t>TEIXEIRA LACOMBE</t>
  </si>
  <si>
    <t>Anto</t>
  </si>
  <si>
    <t>THEBAULT</t>
  </si>
  <si>
    <t>Wandrille</t>
  </si>
  <si>
    <t>THIONGANE</t>
  </si>
  <si>
    <t>Mannah</t>
  </si>
  <si>
    <t>TONUS</t>
  </si>
  <si>
    <t>Matteo</t>
  </si>
  <si>
    <t>TOULOUMIAN</t>
  </si>
  <si>
    <t>Arsene</t>
  </si>
  <si>
    <t>TUPINIER</t>
  </si>
  <si>
    <t>Louna</t>
  </si>
  <si>
    <t>VAUBAILLON</t>
  </si>
  <si>
    <t>VENZO</t>
  </si>
  <si>
    <t>VILAIN</t>
  </si>
  <si>
    <t>VITOUX</t>
  </si>
  <si>
    <t>Rayane</t>
  </si>
  <si>
    <t>WALLON</t>
  </si>
  <si>
    <t>ZAKOUR</t>
  </si>
  <si>
    <t>ZHENG</t>
  </si>
  <si>
    <t>Nate</t>
  </si>
  <si>
    <t>ZUCCARELLI</t>
  </si>
  <si>
    <t>NETO</t>
  </si>
  <si>
    <t>ANDRE</t>
  </si>
  <si>
    <t>CREUSOT</t>
  </si>
  <si>
    <t>Natéo</t>
  </si>
  <si>
    <t>FEUGAROL COUREUR</t>
  </si>
  <si>
    <t>Kaïs</t>
  </si>
  <si>
    <t>OZIEL</t>
  </si>
  <si>
    <t>VIGOUROUX-BLANC</t>
  </si>
  <si>
    <t>NIANGANE</t>
  </si>
  <si>
    <t>Hanna</t>
  </si>
  <si>
    <t>CALI</t>
  </si>
  <si>
    <t>Thomas</t>
  </si>
  <si>
    <t>ACHOUR</t>
  </si>
  <si>
    <t>AREMU</t>
  </si>
  <si>
    <t>GULBAY</t>
  </si>
  <si>
    <t>Elif</t>
  </si>
  <si>
    <t>QUINEGAGNE</t>
  </si>
  <si>
    <t>Nahël</t>
  </si>
  <si>
    <t>SRAIEB</t>
  </si>
  <si>
    <t>Ritel</t>
  </si>
  <si>
    <t>KHETIB CHASTAINGT</t>
  </si>
  <si>
    <t>MILLOIS</t>
  </si>
  <si>
    <t>Anna</t>
  </si>
  <si>
    <t>VOISIN</t>
  </si>
  <si>
    <t>BOAZIZ</t>
  </si>
  <si>
    <t>MASCLAUX RIVERA</t>
  </si>
  <si>
    <t>Tomas</t>
  </si>
  <si>
    <t>EL HOUSSAINI</t>
  </si>
  <si>
    <t>Arafat</t>
  </si>
  <si>
    <t>BRILE</t>
  </si>
  <si>
    <t>CANVILLE</t>
  </si>
  <si>
    <t>Alice</t>
  </si>
  <si>
    <t>CONTOUR</t>
  </si>
  <si>
    <t>Ulysse</t>
  </si>
  <si>
    <t>GINER</t>
  </si>
  <si>
    <t>Vladi</t>
  </si>
  <si>
    <t>HENRY</t>
  </si>
  <si>
    <t>Rafael</t>
  </si>
  <si>
    <t>IMHAUS</t>
  </si>
  <si>
    <t>Gaston</t>
  </si>
  <si>
    <t>KERBOEUF</t>
  </si>
  <si>
    <t>Noa</t>
  </si>
  <si>
    <t>MOTTAGHI GHAMSARI</t>
  </si>
  <si>
    <t>Seyed Amirsam</t>
  </si>
  <si>
    <t>STEGHENS</t>
  </si>
  <si>
    <t>VILLAR SCIARLI</t>
  </si>
  <si>
    <t>Anna-Livia</t>
  </si>
  <si>
    <t>MEZHERI</t>
  </si>
  <si>
    <t>Anes</t>
  </si>
  <si>
    <t>SANTOS</t>
  </si>
  <si>
    <t>Ruben</t>
  </si>
  <si>
    <t>DA CUNHA JANVILLE</t>
  </si>
  <si>
    <t>DOS SANTOS NUNES</t>
  </si>
  <si>
    <t>HOARAU</t>
  </si>
  <si>
    <t>BAUDON</t>
  </si>
  <si>
    <t>Vincent</t>
  </si>
  <si>
    <t>MORATIN GRAZIANI</t>
  </si>
  <si>
    <t>Marin</t>
  </si>
  <si>
    <t>AGAPII</t>
  </si>
  <si>
    <t>Elias-Levi</t>
  </si>
  <si>
    <t>Iosua-Matei</t>
  </si>
  <si>
    <t>BELLA</t>
  </si>
  <si>
    <t>Amir</t>
  </si>
  <si>
    <t>PEREZ</t>
  </si>
  <si>
    <t>ZAOUI</t>
  </si>
  <si>
    <t>KARABULUT</t>
  </si>
  <si>
    <t>Fahri</t>
  </si>
  <si>
    <t>PEREIRA VITAL</t>
  </si>
  <si>
    <t>SARAGA</t>
  </si>
  <si>
    <t>Ariel</t>
  </si>
  <si>
    <t>DAHDAH</t>
  </si>
  <si>
    <t>Ines</t>
  </si>
  <si>
    <t>VUILLEMIN</t>
  </si>
  <si>
    <t>Romy</t>
  </si>
  <si>
    <t>BOUNTHENE SOUVANHEUANE</t>
  </si>
  <si>
    <t>Kenzo</t>
  </si>
  <si>
    <t>KHAMDY</t>
  </si>
  <si>
    <t>PUIU</t>
  </si>
  <si>
    <t>KAMTCHOUM</t>
  </si>
  <si>
    <t>Anthony</t>
  </si>
  <si>
    <t>MACALOU</t>
  </si>
  <si>
    <t>Ismael</t>
  </si>
  <si>
    <t>ANDRIEU</t>
  </si>
  <si>
    <t>Harold</t>
  </si>
  <si>
    <t>BUA</t>
  </si>
  <si>
    <t>CREPIN</t>
  </si>
  <si>
    <t>FOLLIOT</t>
  </si>
  <si>
    <t>GAUDOIN</t>
  </si>
  <si>
    <t>KAHLOUCHE</t>
  </si>
  <si>
    <t>Wael</t>
  </si>
  <si>
    <t>PETIBON</t>
  </si>
  <si>
    <t>Leopoldine</t>
  </si>
  <si>
    <t>VILLENEUVE</t>
  </si>
  <si>
    <t>Axelle</t>
  </si>
  <si>
    <t>ZINI</t>
  </si>
  <si>
    <t>Soulaymane</t>
  </si>
  <si>
    <t>FRANGI</t>
  </si>
  <si>
    <t>KACIMI</t>
  </si>
  <si>
    <t>Hakim</t>
  </si>
  <si>
    <t>DEROUX-DAUPHIN</t>
  </si>
  <si>
    <t>LEVAILLANT FERRARI</t>
  </si>
  <si>
    <t>Andréa</t>
  </si>
  <si>
    <t>ABROUS</t>
  </si>
  <si>
    <t>Iris</t>
  </si>
  <si>
    <t>AYACHE</t>
  </si>
  <si>
    <t>Suzanne</t>
  </si>
  <si>
    <t>Aylan</t>
  </si>
  <si>
    <t>BOUTHIER</t>
  </si>
  <si>
    <t>Dimitri</t>
  </si>
  <si>
    <t>CALAIS ALVES</t>
  </si>
  <si>
    <t>CAMUS</t>
  </si>
  <si>
    <t>Marco</t>
  </si>
  <si>
    <t>CHARNAY</t>
  </si>
  <si>
    <t>COURTOIS MAISTRE</t>
  </si>
  <si>
    <t>Célian</t>
  </si>
  <si>
    <t>FEUILLET</t>
  </si>
  <si>
    <t>HUET PEREIRA</t>
  </si>
  <si>
    <t>KIFFER</t>
  </si>
  <si>
    <t>LY</t>
  </si>
  <si>
    <t>MARPEAUX</t>
  </si>
  <si>
    <t>MARZIALE</t>
  </si>
  <si>
    <t>Mateo</t>
  </si>
  <si>
    <t>MAZET TEIXEIRA</t>
  </si>
  <si>
    <t>Moana</t>
  </si>
  <si>
    <t>MORA CUARDOS</t>
  </si>
  <si>
    <t>PORTEHAULT</t>
  </si>
  <si>
    <t>ROSENWALD</t>
  </si>
  <si>
    <t>VAN HEMELRYCK</t>
  </si>
  <si>
    <t>XAYASANE</t>
  </si>
  <si>
    <t>ZAIDI</t>
  </si>
  <si>
    <t>Anir</t>
  </si>
  <si>
    <t>Jean-Baptiste</t>
  </si>
  <si>
    <t>MAINGAULT</t>
  </si>
  <si>
    <t>BERTILLE</t>
  </si>
  <si>
    <t>Diego</t>
  </si>
  <si>
    <t>BRINZA</t>
  </si>
  <si>
    <t>Alexandru</t>
  </si>
  <si>
    <t>BRUGIDOU TUDARE</t>
  </si>
  <si>
    <t>CHEMLAL</t>
  </si>
  <si>
    <t>Amine</t>
  </si>
  <si>
    <t>Roman</t>
  </si>
  <si>
    <t>DELZANGLE</t>
  </si>
  <si>
    <t>LOUNIS</t>
  </si>
  <si>
    <t>Kelyan</t>
  </si>
  <si>
    <t>MOUGIN</t>
  </si>
  <si>
    <t>NAU</t>
  </si>
  <si>
    <t>OUDJANI</t>
  </si>
  <si>
    <t>Indya</t>
  </si>
  <si>
    <t>PERRAULT-BOUVIER</t>
  </si>
  <si>
    <t>Tahis</t>
  </si>
  <si>
    <t>SIAGH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</si>
</sst>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[$-F800]dddd\,\ mmmm\ dd\,\ yyyy"/>
    <numFmt numFmtId="166" formatCode="_-* #,##0\ _€_-;\-* #,##0\ _€_-;_-* &quot;-&quot;??\ _€_-;_-@_-"/>
    <numFmt numFmtId="167" formatCode="#,##0_ ;\-#,##0\ "/>
    <numFmt numFmtId="168" formatCode="_(* #,##0_);_(* \(#,##0\);_(* &quot;-&quot;??_);_(@_)"/>
    <numFmt numFmtId="169" formatCode="0#######"/>
  </numFmts>
  <fonts count="4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sz val="18"/>
      <name val="Arial"/>
      <family val="2"/>
    </font>
    <font>
      <sz val="8"/>
      <color theme="0"/>
      <name val="Arial"/>
      <family val="2"/>
    </font>
    <font>
      <sz val="12"/>
      <color rgb="FF1A5499"/>
      <name val="Arial"/>
      <family val="2"/>
    </font>
    <font>
      <sz val="16"/>
      <color rgb="FF1A5499"/>
      <name val="Arial"/>
      <family val="2"/>
    </font>
    <font>
      <sz val="36"/>
      <color rgb="FF1A5499"/>
      <name val="Arial"/>
      <family val="2"/>
    </font>
    <font>
      <b/>
      <sz val="12"/>
      <color rgb="FF1A5499"/>
      <name val="Arial"/>
      <family val="2"/>
    </font>
    <font>
      <b/>
      <sz val="16"/>
      <color rgb="FF1A5499"/>
      <name val="Arial"/>
      <family val="2"/>
    </font>
    <font>
      <sz val="10"/>
      <color rgb="FF1A5499"/>
      <name val="Arial"/>
      <family val="2"/>
    </font>
    <font>
      <b/>
      <sz val="10"/>
      <color rgb="FF1A5499"/>
      <name val="Arial"/>
      <family val="2"/>
    </font>
    <font>
      <sz val="12"/>
      <color rgb="FF1A5499"/>
      <name val="Arial Narrow"/>
      <family val="2"/>
    </font>
    <font>
      <b/>
      <u/>
      <sz val="12"/>
      <color rgb="FF1A5499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b/>
      <sz val="20"/>
      <color rgb="FFFF0000"/>
      <name val="Arial"/>
      <family val="2"/>
    </font>
    <font>
      <b/>
      <sz val="12"/>
      <color rgb="FFFF0000"/>
      <name val="Arial"/>
      <family val="2"/>
    </font>
    <font>
      <sz val="8"/>
      <color rgb="FF1A5499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u/>
      <sz val="20"/>
      <color rgb="FF008000"/>
      <name val="Arial"/>
      <family val="2"/>
    </font>
    <font>
      <i/>
      <sz val="8"/>
      <color theme="0" tint="-0.499984740745262"/>
      <name val="Arial"/>
      <family val="2"/>
    </font>
    <font>
      <b/>
      <sz val="10"/>
      <color rgb="FF0000FF"/>
      <name val="Arial"/>
      <family val="2"/>
    </font>
    <font>
      <b/>
      <sz val="18"/>
      <color rgb="FF0000FF"/>
      <name val="Arial"/>
      <family val="2"/>
    </font>
    <font>
      <b/>
      <sz val="12"/>
      <color indexed="8"/>
      <name val="Helvetica Neue"/>
    </font>
    <font>
      <i/>
      <sz val="12"/>
      <color rgb="FF0000FF"/>
      <name val="Arial"/>
      <family val="2"/>
    </font>
    <font>
      <sz val="12"/>
      <color theme="1"/>
      <name val="Arial"/>
      <family val="2"/>
    </font>
    <font>
      <b/>
      <sz val="14"/>
      <color rgb="FFFF0000"/>
      <name val="Arial"/>
      <family val="2"/>
    </font>
    <font>
      <i/>
      <sz val="10"/>
      <color rgb="FF1A5499"/>
      <name val="Arial"/>
      <family val="2"/>
    </font>
    <font>
      <b/>
      <sz val="12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lightGray">
        <fgColor rgb="FF1A5499"/>
      </patternFill>
    </fill>
    <fill>
      <patternFill patternType="solid">
        <fgColor rgb="FFFFE7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1A5499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 style="thin">
        <color indexed="64"/>
      </right>
      <top style="thin">
        <color rgb="FF1A5499"/>
      </top>
      <bottom style="thin">
        <color rgb="FF1A5499"/>
      </bottom>
      <diagonal/>
    </border>
    <border>
      <left style="thin">
        <color indexed="64"/>
      </left>
      <right style="thin">
        <color indexed="64"/>
      </right>
      <top style="thin">
        <color rgb="FF1A5499"/>
      </top>
      <bottom style="thin">
        <color rgb="FF1A5499"/>
      </bottom>
      <diagonal/>
    </border>
    <border>
      <left style="thin">
        <color indexed="64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/>
      <top style="thin">
        <color rgb="FF1A5499"/>
      </top>
      <bottom style="thin">
        <color rgb="FF1A5499"/>
      </bottom>
      <diagonal/>
    </border>
    <border>
      <left/>
      <right/>
      <top style="thin">
        <color rgb="FF1A5499"/>
      </top>
      <bottom style="thin">
        <color rgb="FF1A5499"/>
      </bottom>
      <diagonal/>
    </border>
    <border>
      <left/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/>
      <top style="thin">
        <color rgb="FF1A5499"/>
      </top>
      <bottom/>
      <diagonal/>
    </border>
    <border>
      <left/>
      <right/>
      <top style="thin">
        <color rgb="FF1A5499"/>
      </top>
      <bottom/>
      <diagonal/>
    </border>
    <border>
      <left/>
      <right style="thin">
        <color rgb="FF1A5499"/>
      </right>
      <top style="thin">
        <color rgb="FF1A5499"/>
      </top>
      <bottom/>
      <diagonal/>
    </border>
    <border>
      <left style="thin">
        <color rgb="FF1A5499"/>
      </left>
      <right/>
      <top/>
      <bottom/>
      <diagonal/>
    </border>
    <border>
      <left/>
      <right style="thin">
        <color rgb="FF1A5499"/>
      </right>
      <top/>
      <bottom/>
      <diagonal/>
    </border>
    <border>
      <left style="thin">
        <color rgb="FF1A5499"/>
      </left>
      <right/>
      <top/>
      <bottom style="thin">
        <color rgb="FF1A5499"/>
      </bottom>
      <diagonal/>
    </border>
    <border>
      <left/>
      <right/>
      <top/>
      <bottom style="thin">
        <color rgb="FF1A5499"/>
      </bottom>
      <diagonal/>
    </border>
    <border>
      <left/>
      <right style="thin">
        <color rgb="FF1A5499"/>
      </right>
      <top/>
      <bottom style="thin">
        <color rgb="FF1A549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1A5499"/>
      </left>
      <right style="thin">
        <color rgb="FF1A5499"/>
      </right>
      <top style="thin">
        <color rgb="FF1A5499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theme="0" tint="-0.14996795556505021"/>
      </right>
      <top/>
      <bottom/>
      <diagonal/>
    </border>
    <border>
      <left/>
      <right/>
      <top/>
      <bottom style="hair">
        <color theme="0" tint="-0.14993743705557422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/>
      <bottom/>
      <diagonal/>
    </border>
    <border>
      <left/>
      <right style="hair">
        <color theme="0" tint="-0.14996795556505021"/>
      </right>
      <top/>
      <bottom style="hair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</borders>
  <cellStyleXfs count="5">
    <xf numFmtId="0" fontId="0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12">
    <xf numFmtId="0" fontId="0" fillId="0" borderId="0" xfId="0"/>
    <xf numFmtId="167" fontId="26" fillId="0" borderId="0" xfId="2" applyNumberFormat="1" applyFont="1" applyAlignment="1" applyProtection="1">
      <alignment vertical="center"/>
    </xf>
    <xf numFmtId="1" fontId="39" fillId="5" borderId="41" xfId="2" applyNumberFormat="1" applyFont="1" applyFill="1" applyBorder="1" applyAlignment="1" applyProtection="1">
      <alignment horizontal="center" vertical="center" wrapText="1"/>
    </xf>
    <xf numFmtId="1" fontId="3" fillId="0" borderId="0" xfId="2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horizontal="right"/>
    </xf>
    <xf numFmtId="0" fontId="0" fillId="0" borderId="0" xfId="0" applyProtection="1"/>
    <xf numFmtId="0" fontId="3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 wrapText="1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1" fillId="0" borderId="0" xfId="0" applyFont="1" applyProtection="1"/>
    <xf numFmtId="0" fontId="32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6" fillId="0" borderId="0" xfId="0" applyFont="1" applyProtection="1"/>
    <xf numFmtId="14" fontId="26" fillId="0" borderId="0" xfId="0" applyNumberFormat="1" applyFont="1" applyAlignment="1" applyProtection="1">
      <alignment horizontal="center"/>
    </xf>
    <xf numFmtId="0" fontId="34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 wrapText="1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16" fillId="7" borderId="26" xfId="0" applyFont="1" applyFill="1" applyBorder="1" applyAlignment="1" applyProtection="1">
      <alignment horizontal="left" vertical="center"/>
    </xf>
    <xf numFmtId="0" fontId="19" fillId="0" borderId="26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6" fillId="0" borderId="33" xfId="0" applyFont="1" applyBorder="1" applyAlignment="1" applyProtection="1">
      <alignment horizontal="right" vertical="center"/>
    </xf>
    <xf numFmtId="0" fontId="22" fillId="0" borderId="0" xfId="0" applyFont="1" applyAlignment="1" applyProtection="1">
      <alignment vertical="center"/>
    </xf>
    <xf numFmtId="0" fontId="16" fillId="0" borderId="36" xfId="0" applyFont="1" applyBorder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0" fontId="16" fillId="0" borderId="38" xfId="0" applyFont="1" applyBorder="1" applyAlignment="1" applyProtection="1">
      <alignment horizontal="right" vertical="center"/>
    </xf>
    <xf numFmtId="0" fontId="16" fillId="0" borderId="0" xfId="0" applyFont="1" applyAlignment="1" applyProtection="1">
      <alignment horizontal="right" vertical="center"/>
    </xf>
    <xf numFmtId="1" fontId="39" fillId="5" borderId="41" xfId="0" applyNumberFormat="1" applyFont="1" applyFill="1" applyBorder="1" applyAlignment="1" applyProtection="1">
      <alignment horizontal="center" vertical="center" wrapText="1"/>
    </xf>
    <xf numFmtId="49" fontId="39" fillId="5" borderId="41" xfId="0" applyNumberFormat="1" applyFont="1" applyFill="1" applyBorder="1" applyAlignment="1" applyProtection="1">
      <alignment horizontal="left" vertical="center" wrapText="1"/>
    </xf>
    <xf numFmtId="169" fontId="39" fillId="5" borderId="41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Alignment="1" applyProtection="1">
      <alignment horizontal="center" vertical="center"/>
    </xf>
    <xf numFmtId="169" fontId="3" fillId="0" borderId="0" xfId="0" applyNumberFormat="1" applyFont="1" applyAlignment="1" applyProtection="1">
      <alignment horizontal="center" vertical="center"/>
    </xf>
    <xf numFmtId="0" fontId="4" fillId="6" borderId="41" xfId="0" applyFont="1" applyFill="1" applyBorder="1" applyAlignment="1" applyProtection="1">
      <alignment vertical="center" wrapText="1"/>
    </xf>
    <xf numFmtId="169" fontId="4" fillId="6" borderId="4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3" fillId="0" borderId="0" xfId="0" applyFont="1" applyProtection="1"/>
    <xf numFmtId="49" fontId="3" fillId="0" borderId="0" xfId="0" applyNumberFormat="1" applyFont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6" fillId="0" borderId="52" xfId="0" applyFont="1" applyBorder="1" applyAlignment="1" applyProtection="1">
      <alignment horizontal="center" vertical="center" wrapText="1"/>
    </xf>
    <xf numFmtId="0" fontId="5" fillId="0" borderId="52" xfId="0" applyFont="1" applyBorder="1" applyAlignment="1" applyProtection="1">
      <alignment horizontal="center" vertical="center" wrapText="1"/>
    </xf>
    <xf numFmtId="0" fontId="5" fillId="0" borderId="5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54" xfId="0" applyFont="1" applyBorder="1" applyAlignment="1" applyProtection="1">
      <alignment horizontal="center" vertical="center" wrapText="1"/>
    </xf>
    <xf numFmtId="0" fontId="5" fillId="0" borderId="55" xfId="0" applyFont="1" applyBorder="1" applyAlignment="1" applyProtection="1">
      <alignment horizontal="center" vertical="center" wrapText="1"/>
    </xf>
    <xf numFmtId="0" fontId="5" fillId="0" borderId="56" xfId="0" applyFont="1" applyBorder="1" applyAlignment="1" applyProtection="1">
      <alignment horizontal="center" vertical="center" wrapText="1"/>
    </xf>
    <xf numFmtId="0" fontId="5" fillId="0" borderId="57" xfId="0" applyFont="1" applyBorder="1" applyAlignment="1" applyProtection="1">
      <alignment horizontal="center" vertical="center" wrapText="1"/>
    </xf>
    <xf numFmtId="0" fontId="5" fillId="0" borderId="58" xfId="0" applyFont="1" applyBorder="1" applyAlignment="1" applyProtection="1">
      <alignment horizontal="center" vertical="center" wrapText="1"/>
    </xf>
    <xf numFmtId="0" fontId="6" fillId="0" borderId="59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5" fillId="0" borderId="60" xfId="0" applyFont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</xf>
    <xf numFmtId="49" fontId="41" fillId="0" borderId="0" xfId="0" applyNumberFormat="1" applyFont="1" applyAlignment="1" applyProtection="1">
      <alignment horizontal="center"/>
    </xf>
    <xf numFmtId="0" fontId="26" fillId="0" borderId="0" xfId="0" applyFont="1" applyAlignment="1" applyProtection="1">
      <alignment horizontal="center" vertical="center"/>
    </xf>
    <xf numFmtId="14" fontId="26" fillId="0" borderId="0" xfId="0" applyNumberFormat="1" applyFont="1" applyAlignment="1" applyProtection="1">
      <alignment vertical="center"/>
    </xf>
    <xf numFmtId="0" fontId="25" fillId="0" borderId="0" xfId="0" applyFont="1" applyFill="1" applyAlignment="1" applyProtection="1">
      <alignment horizontal="right" vertical="center"/>
    </xf>
    <xf numFmtId="169" fontId="44" fillId="5" borderId="41" xfId="0" applyNumberFormat="1" applyFont="1" applyFill="1" applyBorder="1" applyAlignment="1" applyProtection="1">
      <alignment horizontal="center" vertical="center" wrapText="1"/>
    </xf>
    <xf numFmtId="14" fontId="40" fillId="0" borderId="61" xfId="3" applyNumberFormat="1" applyFont="1" applyBorder="1" applyAlignment="1" applyProtection="1">
      <alignment horizontal="right" vertical="center" wrapText="1"/>
    </xf>
    <xf numFmtId="14" fontId="40" fillId="0" borderId="0" xfId="3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66" fontId="28" fillId="4" borderId="1" xfId="2" applyNumberFormat="1" applyFont="1" applyFill="1" applyBorder="1" applyAlignment="1" applyProtection="1">
      <alignment horizontal="center"/>
      <protection locked="0"/>
    </xf>
    <xf numFmtId="166" fontId="42" fillId="4" borderId="12" xfId="2" applyNumberFormat="1" applyFont="1" applyFill="1" applyBorder="1" applyAlignment="1" applyProtection="1">
      <alignment horizontal="center" vertical="center"/>
      <protection locked="0"/>
    </xf>
    <xf numFmtId="166" fontId="9" fillId="5" borderId="1" xfId="2" applyNumberFormat="1" applyFont="1" applyFill="1" applyBorder="1" applyAlignment="1" applyProtection="1">
      <alignment horizontal="center" vertical="center"/>
      <protection locked="0"/>
    </xf>
    <xf numFmtId="168" fontId="16" fillId="3" borderId="32" xfId="2" applyNumberFormat="1" applyFont="1" applyFill="1" applyBorder="1" applyAlignment="1" applyProtection="1">
      <alignment vertical="center"/>
      <protection locked="0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vertical="center"/>
      <protection locked="0"/>
    </xf>
    <xf numFmtId="0" fontId="26" fillId="0" borderId="0" xfId="0" applyFont="1" applyFill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6" fillId="0" borderId="26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21" fillId="0" borderId="26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19" fillId="0" borderId="32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/>
      <protection locked="0"/>
    </xf>
    <xf numFmtId="166" fontId="38" fillId="0" borderId="2" xfId="2" applyNumberFormat="1" applyFont="1" applyFill="1" applyBorder="1" applyAlignment="1" applyProtection="1">
      <alignment horizontal="center"/>
    </xf>
    <xf numFmtId="166" fontId="38" fillId="0" borderId="4" xfId="2" applyNumberFormat="1" applyFont="1" applyFill="1" applyBorder="1" applyAlignment="1" applyProtection="1">
      <alignment horizontal="center"/>
    </xf>
    <xf numFmtId="0" fontId="35" fillId="8" borderId="43" xfId="0" applyFont="1" applyFill="1" applyBorder="1" applyAlignment="1" applyProtection="1">
      <alignment horizontal="center" vertical="center"/>
    </xf>
    <xf numFmtId="0" fontId="35" fillId="8" borderId="46" xfId="0" applyFont="1" applyFill="1" applyBorder="1" applyAlignment="1" applyProtection="1">
      <alignment horizontal="center" vertical="center"/>
    </xf>
    <xf numFmtId="0" fontId="35" fillId="8" borderId="44" xfId="0" applyFont="1" applyFill="1" applyBorder="1" applyAlignment="1" applyProtection="1">
      <alignment horizontal="center" vertical="center"/>
    </xf>
    <xf numFmtId="0" fontId="35" fillId="8" borderId="45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29" fillId="4" borderId="8" xfId="0" applyFont="1" applyFill="1" applyBorder="1" applyAlignment="1" applyProtection="1">
      <alignment horizontal="center" vertical="center"/>
      <protection locked="0"/>
    </xf>
    <xf numFmtId="0" fontId="29" fillId="4" borderId="9" xfId="0" applyFont="1" applyFill="1" applyBorder="1" applyAlignment="1" applyProtection="1">
      <alignment horizontal="center" vertical="center"/>
      <protection locked="0"/>
    </xf>
    <xf numFmtId="165" fontId="37" fillId="0" borderId="2" xfId="0" applyNumberFormat="1" applyFont="1" applyBorder="1" applyAlignment="1" applyProtection="1">
      <alignment horizontal="left" vertical="center"/>
    </xf>
    <xf numFmtId="165" fontId="37" fillId="0" borderId="3" xfId="0" applyNumberFormat="1" applyFont="1" applyBorder="1" applyAlignment="1" applyProtection="1">
      <alignment horizontal="left" vertical="center"/>
    </xf>
    <xf numFmtId="165" fontId="37" fillId="0" borderId="4" xfId="0" applyNumberFormat="1" applyFont="1" applyBorder="1" applyAlignment="1" applyProtection="1">
      <alignment horizontal="left" vertical="center"/>
    </xf>
    <xf numFmtId="0" fontId="16" fillId="0" borderId="31" xfId="0" applyFont="1" applyBorder="1" applyAlignment="1" applyProtection="1">
      <alignment horizontal="center" vertical="center"/>
    </xf>
    <xf numFmtId="0" fontId="16" fillId="0" borderId="32" xfId="0" applyFont="1" applyBorder="1" applyAlignment="1" applyProtection="1">
      <alignment horizontal="center" vertical="center"/>
    </xf>
    <xf numFmtId="0" fontId="16" fillId="0" borderId="26" xfId="0" applyFont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center" vertical="center"/>
    </xf>
    <xf numFmtId="0" fontId="19" fillId="0" borderId="31" xfId="0" applyFont="1" applyBorder="1" applyAlignment="1" applyProtection="1">
      <alignment horizontal="left" vertical="center"/>
    </xf>
    <xf numFmtId="0" fontId="19" fillId="0" borderId="32" xfId="0" applyFont="1" applyBorder="1" applyAlignment="1" applyProtection="1">
      <alignment horizontal="left" vertical="center"/>
    </xf>
    <xf numFmtId="165" fontId="19" fillId="0" borderId="31" xfId="0" applyNumberFormat="1" applyFont="1" applyBorder="1" applyAlignment="1" applyProtection="1">
      <alignment horizontal="center" vertical="center"/>
    </xf>
    <xf numFmtId="165" fontId="19" fillId="0" borderId="32" xfId="0" applyNumberFormat="1" applyFont="1" applyBorder="1" applyAlignment="1" applyProtection="1">
      <alignment horizontal="center" vertical="center"/>
    </xf>
    <xf numFmtId="169" fontId="16" fillId="0" borderId="26" xfId="0" applyNumberFormat="1" applyFont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right" vertical="center"/>
    </xf>
    <xf numFmtId="0" fontId="16" fillId="0" borderId="31" xfId="0" applyFont="1" applyBorder="1" applyAlignment="1" applyProtection="1">
      <alignment horizontal="right" vertical="center"/>
    </xf>
    <xf numFmtId="0" fontId="16" fillId="0" borderId="26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 wrapText="1"/>
    </xf>
    <xf numFmtId="0" fontId="17" fillId="0" borderId="27" xfId="0" applyFont="1" applyBorder="1" applyAlignment="1" applyProtection="1">
      <alignment horizontal="center" vertical="center" wrapText="1"/>
    </xf>
    <xf numFmtId="0" fontId="17" fillId="0" borderId="28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center" vertical="center" wrapText="1"/>
    </xf>
    <xf numFmtId="0" fontId="18" fillId="0" borderId="27" xfId="0" applyFont="1" applyBorder="1" applyAlignment="1" applyProtection="1">
      <alignment horizontal="center" vertical="center" wrapText="1"/>
    </xf>
    <xf numFmtId="0" fontId="18" fillId="0" borderId="28" xfId="0" applyFont="1" applyBorder="1" applyAlignment="1" applyProtection="1">
      <alignment horizontal="center" vertical="center" wrapText="1"/>
    </xf>
    <xf numFmtId="0" fontId="18" fillId="0" borderId="29" xfId="0" applyFont="1" applyBorder="1" applyAlignment="1" applyProtection="1">
      <alignment horizontal="center" vertical="center" wrapText="1"/>
    </xf>
    <xf numFmtId="0" fontId="16" fillId="0" borderId="26" xfId="0" applyFont="1" applyBorder="1" applyAlignment="1" applyProtection="1">
      <alignment horizontal="center" vertical="center" wrapText="1"/>
    </xf>
    <xf numFmtId="1" fontId="16" fillId="3" borderId="26" xfId="0" applyNumberFormat="1" applyFont="1" applyFill="1" applyBorder="1" applyAlignment="1" applyProtection="1">
      <alignment horizontal="left" vertical="center" indent="1"/>
      <protection locked="0"/>
    </xf>
    <xf numFmtId="0" fontId="16" fillId="3" borderId="30" xfId="0" applyFont="1" applyFill="1" applyBorder="1" applyAlignment="1" applyProtection="1">
      <alignment horizontal="left" vertical="center"/>
      <protection locked="0"/>
    </xf>
    <xf numFmtId="0" fontId="16" fillId="3" borderId="31" xfId="0" applyFont="1" applyFill="1" applyBorder="1" applyAlignment="1" applyProtection="1">
      <alignment horizontal="left" vertical="center"/>
      <protection locked="0"/>
    </xf>
    <xf numFmtId="0" fontId="16" fillId="3" borderId="32" xfId="0" applyFont="1" applyFill="1" applyBorder="1" applyAlignment="1" applyProtection="1">
      <alignment horizontal="left" vertical="center"/>
      <protection locked="0"/>
    </xf>
    <xf numFmtId="1" fontId="16" fillId="3" borderId="30" xfId="0" applyNumberFormat="1" applyFont="1" applyFill="1" applyBorder="1" applyAlignment="1" applyProtection="1">
      <alignment horizontal="left" vertical="center" indent="1"/>
      <protection locked="0"/>
    </xf>
    <xf numFmtId="1" fontId="16" fillId="3" borderId="31" xfId="0" applyNumberFormat="1" applyFont="1" applyFill="1" applyBorder="1" applyAlignment="1" applyProtection="1">
      <alignment horizontal="left" vertical="center" indent="1"/>
      <protection locked="0"/>
    </xf>
    <xf numFmtId="1" fontId="16" fillId="3" borderId="32" xfId="0" applyNumberFormat="1" applyFont="1" applyFill="1" applyBorder="1" applyAlignment="1" applyProtection="1">
      <alignment horizontal="left" vertical="center" indent="1"/>
      <protection locked="0"/>
    </xf>
    <xf numFmtId="49" fontId="16" fillId="0" borderId="26" xfId="0" applyNumberFormat="1" applyFont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/>
    </xf>
    <xf numFmtId="167" fontId="26" fillId="0" borderId="0" xfId="2" applyNumberFormat="1" applyFont="1" applyAlignment="1" applyProtection="1">
      <alignment horizontal="right" vertical="center"/>
    </xf>
    <xf numFmtId="0" fontId="23" fillId="0" borderId="31" xfId="0" applyFont="1" applyBorder="1" applyAlignment="1" applyProtection="1">
      <alignment horizontal="center" vertical="center"/>
    </xf>
    <xf numFmtId="0" fontId="25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24" fillId="0" borderId="26" xfId="0" applyFont="1" applyBorder="1" applyAlignment="1" applyProtection="1">
      <alignment horizontal="center" vertical="center"/>
    </xf>
    <xf numFmtId="0" fontId="21" fillId="0" borderId="26" xfId="0" applyFont="1" applyBorder="1" applyAlignment="1" applyProtection="1">
      <alignment horizontal="center" vertical="center"/>
    </xf>
    <xf numFmtId="0" fontId="21" fillId="0" borderId="26" xfId="0" applyFont="1" applyBorder="1" applyAlignment="1" applyProtection="1">
      <alignment vertical="center"/>
    </xf>
    <xf numFmtId="0" fontId="16" fillId="0" borderId="36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6" fillId="0" borderId="37" xfId="0" applyFont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horizontal="center" vertical="center"/>
    </xf>
    <xf numFmtId="0" fontId="16" fillId="0" borderId="39" xfId="0" applyFont="1" applyBorder="1" applyAlignment="1" applyProtection="1">
      <alignment horizontal="center" vertical="center"/>
    </xf>
    <xf numFmtId="0" fontId="16" fillId="0" borderId="40" xfId="0" applyFont="1" applyBorder="1" applyAlignment="1" applyProtection="1">
      <alignment horizontal="center" vertical="center"/>
    </xf>
    <xf numFmtId="0" fontId="21" fillId="0" borderId="36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1" fillId="0" borderId="37" xfId="0" applyFont="1" applyBorder="1" applyAlignment="1" applyProtection="1">
      <alignment horizontal="center" vertical="center"/>
    </xf>
    <xf numFmtId="0" fontId="21" fillId="0" borderId="38" xfId="0" applyFont="1" applyBorder="1" applyAlignment="1" applyProtection="1">
      <alignment horizontal="center" vertical="center"/>
    </xf>
    <xf numFmtId="0" fontId="21" fillId="0" borderId="39" xfId="0" applyFont="1" applyBorder="1" applyAlignment="1" applyProtection="1">
      <alignment horizontal="center" vertical="center"/>
    </xf>
    <xf numFmtId="0" fontId="21" fillId="0" borderId="40" xfId="0" applyFont="1" applyBorder="1" applyAlignment="1" applyProtection="1">
      <alignment horizontal="center" vertical="center"/>
    </xf>
    <xf numFmtId="0" fontId="21" fillId="3" borderId="33" xfId="0" applyFont="1" applyFill="1" applyBorder="1" applyAlignment="1" applyProtection="1">
      <alignment horizontal="center" vertical="center"/>
      <protection locked="0"/>
    </xf>
    <xf numFmtId="0" fontId="21" fillId="3" borderId="34" xfId="0" applyFont="1" applyFill="1" applyBorder="1" applyAlignment="1" applyProtection="1">
      <alignment horizontal="center" vertical="center"/>
      <protection locked="0"/>
    </xf>
    <xf numFmtId="0" fontId="21" fillId="3" borderId="35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</xf>
    <xf numFmtId="0" fontId="21" fillId="0" borderId="37" xfId="0" applyFont="1" applyBorder="1" applyAlignment="1" applyProtection="1">
      <alignment horizontal="left" vertical="center"/>
    </xf>
    <xf numFmtId="0" fontId="21" fillId="0" borderId="39" xfId="0" applyFont="1" applyBorder="1" applyAlignment="1" applyProtection="1">
      <alignment horizontal="left" vertical="center"/>
    </xf>
    <xf numFmtId="0" fontId="21" fillId="0" borderId="40" xfId="0" applyFont="1" applyBorder="1" applyAlignment="1" applyProtection="1">
      <alignment horizontal="left" vertical="center"/>
    </xf>
    <xf numFmtId="0" fontId="30" fillId="0" borderId="33" xfId="0" applyFont="1" applyBorder="1" applyAlignment="1" applyProtection="1">
      <alignment horizontal="center" vertical="center"/>
    </xf>
    <xf numFmtId="0" fontId="30" fillId="0" borderId="34" xfId="0" applyFont="1" applyBorder="1" applyAlignment="1" applyProtection="1">
      <alignment horizontal="center" vertical="center"/>
    </xf>
    <xf numFmtId="0" fontId="30" fillId="0" borderId="35" xfId="0" applyFont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left" vertical="center"/>
    </xf>
    <xf numFmtId="0" fontId="16" fillId="0" borderId="35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16" fillId="0" borderId="37" xfId="0" applyFont="1" applyBorder="1" applyAlignment="1" applyProtection="1">
      <alignment horizontal="left" vertical="center"/>
    </xf>
    <xf numFmtId="0" fontId="43" fillId="0" borderId="34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/>
    </xf>
    <xf numFmtId="0" fontId="19" fillId="0" borderId="37" xfId="0" applyFont="1" applyBorder="1" applyAlignment="1" applyProtection="1">
      <alignment horizontal="left" vertical="center"/>
    </xf>
    <xf numFmtId="0" fontId="16" fillId="0" borderId="39" xfId="0" applyFont="1" applyBorder="1" applyAlignment="1" applyProtection="1">
      <alignment horizontal="left" vertical="center"/>
    </xf>
    <xf numFmtId="0" fontId="16" fillId="0" borderId="40" xfId="0" applyFont="1" applyBorder="1" applyAlignment="1" applyProtection="1">
      <alignment horizontal="left" vertical="center"/>
    </xf>
    <xf numFmtId="0" fontId="24" fillId="0" borderId="42" xfId="0" applyFont="1" applyBorder="1" applyAlignment="1" applyProtection="1">
      <alignment horizontal="center" vertical="center"/>
    </xf>
    <xf numFmtId="0" fontId="16" fillId="0" borderId="42" xfId="0" applyFont="1" applyBorder="1" applyAlignment="1" applyProtection="1">
      <alignment horizontal="center" vertical="center"/>
    </xf>
    <xf numFmtId="0" fontId="21" fillId="0" borderId="42" xfId="0" applyFont="1" applyBorder="1" applyAlignment="1" applyProtection="1">
      <alignment horizontal="center" vertical="center"/>
    </xf>
    <xf numFmtId="0" fontId="19" fillId="0" borderId="34" xfId="0" applyFont="1" applyBorder="1" applyAlignment="1" applyProtection="1">
      <alignment horizontal="left" vertical="center"/>
    </xf>
    <xf numFmtId="0" fontId="19" fillId="0" borderId="35" xfId="0" applyFont="1" applyBorder="1" applyAlignment="1" applyProtection="1">
      <alignment horizontal="left" vertical="center"/>
    </xf>
    <xf numFmtId="0" fontId="19" fillId="0" borderId="39" xfId="0" applyFont="1" applyBorder="1" applyAlignment="1" applyProtection="1">
      <alignment horizontal="left" vertical="center"/>
    </xf>
    <xf numFmtId="0" fontId="19" fillId="0" borderId="40" xfId="0" applyFont="1" applyBorder="1" applyAlignment="1" applyProtection="1">
      <alignment horizontal="left" vertical="center"/>
    </xf>
    <xf numFmtId="0" fontId="14" fillId="0" borderId="50" xfId="0" applyFont="1" applyBorder="1" applyAlignment="1" applyProtection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7" fillId="0" borderId="47" xfId="0" applyFont="1" applyBorder="1" applyAlignment="1" applyProtection="1">
      <alignment horizontal="center" vertical="center" wrapText="1"/>
    </xf>
    <xf numFmtId="0" fontId="7" fillId="0" borderId="48" xfId="0" applyFont="1" applyBorder="1" applyAlignment="1" applyProtection="1">
      <alignment horizontal="center" vertical="center" wrapText="1"/>
    </xf>
    <xf numFmtId="0" fontId="7" fillId="0" borderId="49" xfId="0" applyFont="1" applyBorder="1" applyAlignment="1" applyProtection="1">
      <alignment horizontal="center" vertical="center" wrapText="1"/>
    </xf>
  </cellXfs>
  <cellStyles count="5">
    <cellStyle name="Milliers" xfId="2" builtinId="3"/>
    <cellStyle name="Milliers 11" xfId="4"/>
    <cellStyle name="Normal" xfId="0" builtinId="0"/>
    <cellStyle name="Normal 2" xfId="1"/>
    <cellStyle name="Normal 85" xfId="3"/>
  </cellStyles>
  <dxfs count="39"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</border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color rgb="FF0000FF"/>
      </font>
    </dxf>
    <dxf>
      <font>
        <color rgb="FFFF0000"/>
      </font>
    </dxf>
    <dxf>
      <font>
        <color rgb="FF008000"/>
      </font>
    </dxf>
  </dxfs>
  <tableStyles count="0" defaultTableStyle="TableStyleMedium9" defaultPivotStyle="PivotStyleLight16"/>
  <colors>
    <mruColors>
      <color rgb="FFFFFF99"/>
      <color rgb="FFCCFFFF"/>
      <color rgb="FFCCFF99"/>
      <color rgb="FF008000"/>
      <color rgb="FF0000FF"/>
      <color rgb="FFB4B4B4"/>
      <color rgb="FFE6E6E6"/>
      <color rgb="FF1A5499"/>
      <color rgb="FFFFE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11</xdr:row>
      <xdr:rowOff>66675</xdr:rowOff>
    </xdr:from>
    <xdr:to>
      <xdr:col>9</xdr:col>
      <xdr:colOff>514351</xdr:colOff>
      <xdr:row>45</xdr:row>
      <xdr:rowOff>114302</xdr:rowOff>
    </xdr:to>
    <xdr:sp macro="" textlink="">
      <xdr:nvSpPr>
        <xdr:cNvPr id="8" name="ZoneTexte 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6200" y="3429000"/>
          <a:ext cx="8239126" cy="5553077"/>
        </a:xfrm>
        <a:prstGeom prst="rect">
          <a:avLst/>
        </a:prstGeom>
        <a:solidFill>
          <a:srgbClr val="FFFF99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400" b="1">
            <a:solidFill>
              <a:srgbClr val="C00000"/>
            </a:solidFill>
          </a:endParaRPr>
        </a:p>
        <a:p>
          <a:r>
            <a:rPr lang="fr-FR" sz="1400" b="1">
              <a:solidFill>
                <a:srgbClr val="C00000"/>
              </a:solidFill>
            </a:rPr>
            <a:t>	</a:t>
          </a:r>
          <a:r>
            <a:rPr lang="fr-FR" sz="2000" b="1">
              <a:solidFill>
                <a:srgbClr val="C00000"/>
              </a:solidFill>
            </a:rPr>
            <a:t>Attention :</a:t>
          </a:r>
          <a:r>
            <a:rPr lang="fr-FR" sz="2000" b="1"/>
            <a:t>  à lire avant de commencer.</a:t>
          </a:r>
        </a:p>
        <a:p>
          <a:endParaRPr lang="fr-FR" sz="1100"/>
        </a:p>
        <a:p>
          <a:r>
            <a:rPr lang="fr-FR" sz="1100" b="1">
              <a:solidFill>
                <a:srgbClr val="0070C0"/>
              </a:solidFill>
            </a:rPr>
            <a:t>Préambule</a:t>
          </a:r>
        </a:p>
        <a:p>
          <a:r>
            <a:rPr lang="fr-FR" sz="1100"/>
            <a:t>Ce</a:t>
          </a:r>
          <a:r>
            <a:rPr lang="fr-FR" sz="1100" baseline="0"/>
            <a:t> classeur permet de saisir les rencontres Jeunes en poule de  </a:t>
          </a:r>
          <a:r>
            <a:rPr lang="fr-FR" sz="1100" b="1" i="0" baseline="0">
              <a:solidFill>
                <a:srgbClr val="0000FF"/>
              </a:solidFill>
            </a:rPr>
            <a:t>4 </a:t>
          </a:r>
          <a:r>
            <a:rPr lang="fr-FR" sz="1100" baseline="0"/>
            <a:t>équipes.</a:t>
          </a:r>
        </a:p>
        <a:p>
          <a:endParaRPr lang="fr-FR" sz="1100" baseline="0"/>
        </a:p>
        <a:p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En premier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saisissez dansla 1ère feuille "</a:t>
          </a:r>
          <a:r>
            <a:rPr lang="fr-F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Renseignements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 les informations correspondant à la rencontre que vous arbitrez.</a:t>
          </a:r>
          <a:endParaRPr lang="fr-FR">
            <a:effectLst/>
          </a:endParaRPr>
        </a:p>
        <a:p>
          <a:endParaRPr lang="fr-FR" sz="1100" baseline="0"/>
        </a:p>
        <a:p>
          <a:r>
            <a:rPr lang="fr-FR" sz="1100" b="1" baseline="0">
              <a:solidFill>
                <a:srgbClr val="0070C0"/>
              </a:solidFill>
            </a:rPr>
            <a:t>Nota:</a:t>
          </a:r>
          <a:r>
            <a:rPr lang="fr-FR" sz="1100" baseline="0"/>
            <a:t> Dans ce classeur, vous pouvez uniquement mettre à jour les cellules avec un fond en couleur : jaune pâle, vert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pâle</a:t>
          </a:r>
          <a:r>
            <a:rPr lang="fr-FR" sz="1100" baseline="0"/>
            <a:t> ou bleu ciel.</a:t>
          </a:r>
        </a:p>
        <a:p>
          <a:endParaRPr lang="fr-FR" sz="1100" baseline="0"/>
        </a:p>
        <a:p>
          <a:r>
            <a:rPr lang="fr-FR" sz="1100" baseline="0"/>
            <a:t>Après, saisissez les équipes dans les feuilles correspondantes  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"rencontre</a:t>
          </a:r>
          <a:r>
            <a:rPr lang="fr-FR" sz="1100" b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: 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1 contre 4"</a:t>
          </a:r>
          <a:r>
            <a:rPr lang="fr-FR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"rencontre </a:t>
          </a:r>
          <a:r>
            <a:rPr lang="fr-FR" sz="1100" b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2 contre 3"</a:t>
          </a:r>
          <a:r>
            <a:rPr lang="fr-FR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"rencontre </a:t>
          </a:r>
          <a:r>
            <a:rPr lang="fr-FR" sz="1100" b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place 1 et 2"</a:t>
          </a:r>
          <a:r>
            <a:rPr lang="fr-FR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et 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"rencontre </a:t>
          </a:r>
          <a:r>
            <a:rPr lang="fr-FR" sz="1100" b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place 3 et 4"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Puis, saisissez les scores dans la feuille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Fiches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correspondante.  </a:t>
          </a:r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Attention</a:t>
          </a:r>
          <a:r>
            <a:rPr lang="fr-FR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Evitez de saisir les scores dans les feuilles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rencontre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solidFill>
                <a:srgbClr val="FF0000"/>
              </a:solidFill>
              <a:effectLst/>
            </a:rPr>
            <a:t>Aide à la saisie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effectLst/>
            </a:rPr>
            <a:t>Recherchez </a:t>
          </a:r>
          <a:r>
            <a:rPr lang="fr-FR" baseline="0">
              <a:effectLst/>
            </a:rPr>
            <a:t>le </a:t>
          </a:r>
          <a:r>
            <a:rPr lang="fr-FR" b="1" baseline="0">
              <a:solidFill>
                <a:srgbClr val="0070C0"/>
              </a:solidFill>
              <a:effectLst/>
            </a:rPr>
            <a:t>nom du club</a:t>
          </a:r>
          <a:r>
            <a:rPr lang="fr-FR" baseline="0">
              <a:solidFill>
                <a:srgbClr val="0070C0"/>
              </a:solidFill>
              <a:effectLst/>
            </a:rPr>
            <a:t> </a:t>
          </a:r>
          <a:r>
            <a:rPr lang="fr-FR" baseline="0">
              <a:solidFill>
                <a:sysClr val="windowText" lastClr="000000"/>
              </a:solidFill>
              <a:effectLst/>
            </a:rPr>
            <a:t>dans la liste déroulante du champ.</a:t>
          </a:r>
          <a:endParaRPr lang="fr-FR" baseline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aseline="0">
              <a:effectLst/>
            </a:rPr>
            <a:t>Entrez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numéro de licence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 joueurs.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>
              <a:solidFill>
                <a:srgbClr val="0070C0"/>
              </a:solidFill>
              <a:effectLst/>
            </a:rPr>
            <a:t> </a:t>
          </a:r>
          <a:r>
            <a:rPr lang="fr-FR" b="1">
              <a:solidFill>
                <a:srgbClr val="7030A0"/>
              </a:solidFill>
              <a:effectLst/>
            </a:rPr>
            <a:t>Vous ne trouverez pas un joueur si sa licence a été validée récemment</a:t>
          </a:r>
          <a:r>
            <a:rPr lang="fr-FR">
              <a:effectLst/>
            </a:rPr>
            <a:t>. Allez alors dans la feuille "</a:t>
          </a:r>
          <a:r>
            <a:rPr lang="fr-FR" b="1">
              <a:solidFill>
                <a:srgbClr val="0000FF"/>
              </a:solidFill>
              <a:effectLst/>
            </a:rPr>
            <a:t>Joueurs-FFTT</a:t>
          </a:r>
          <a:r>
            <a:rPr lang="fr-FR">
              <a:effectLst/>
            </a:rPr>
            <a:t>" pour l'ajouter.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Tapez "</a:t>
          </a:r>
          <a:r>
            <a:rPr lang="fr-FR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wo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à la place d'un numéro de licence du 3ème joueur (uniquement en : C, T ou Z) pour indiquer un forfait (W.O.).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Sélectionnez </a:t>
          </a:r>
          <a:r>
            <a:rPr lang="fr-FR" sz="1100" b="1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la composition des doubles</a:t>
          </a:r>
          <a:r>
            <a:rPr lang="fr-FR" sz="11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à l'aide de la liste déroulante des cellules contenant :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ABC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XYZ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ou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RS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T".</a:t>
          </a:r>
          <a:endParaRPr lang="fr-FR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4ème joueur ne peut intervenir que dans le double.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Fonctions complémentaires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Après avoir renseigné : les clubs, les numéros d'équipes et les joueurs, vous pouvez allez sur la feuille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Fiches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correspondante pour imprimer les fiches de scores rencontre afin de les découper et les remettre aux arbitres de table (Fichier--&gt;Imprimer ou Ctrl-p)).</a:t>
          </a:r>
        </a:p>
        <a:p>
          <a:endParaRPr lang="fr-FR">
            <a:effectLst/>
          </a:endParaRPr>
        </a:p>
        <a:p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baseline="0">
              <a:solidFill>
                <a:sysClr val="windowText" lastClr="000000"/>
              </a:solidFill>
            </a:rPr>
            <a:t>Normalement, vous ne devriez pas avoir de difficulté à saisir les rencontres. Mais si toutefois vous êtes bloqué, le mot de passe pour déverrouiller les feuilles et le classeur est "cdtt2025".</a:t>
          </a:r>
        </a:p>
        <a:p>
          <a:endParaRPr lang="fr-FR" sz="1100" baseline="0"/>
        </a:p>
        <a:p>
          <a:r>
            <a:rPr lang="fr-FR" sz="1100" baseline="0"/>
            <a:t>Bon courage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C00000"/>
  </sheetPr>
  <dimension ref="A1:AD19"/>
  <sheetViews>
    <sheetView tabSelected="1" zoomScaleNormal="100" workbookViewId="0">
      <selection activeCell="H7" sqref="H7"/>
    </sheetView>
  </sheetViews>
  <sheetFormatPr baseColWidth="10" defaultColWidth="11.42578125" defaultRowHeight="12.75"/>
  <cols>
    <col min="1" max="1" width="29.7109375" style="23" customWidth="1"/>
    <col min="2" max="2" width="12" style="7" customWidth="1"/>
    <col min="3" max="3" width="6.7109375" style="7" customWidth="1"/>
    <col min="4" max="16384" width="11.42578125" style="7"/>
  </cols>
  <sheetData>
    <row r="1" spans="1:30" s="5" customFormat="1" ht="60" customHeight="1">
      <c r="A1" s="117" t="s">
        <v>66</v>
      </c>
      <c r="B1" s="118"/>
      <c r="C1" s="119"/>
      <c r="D1" s="119"/>
      <c r="E1" s="119"/>
      <c r="F1" s="119"/>
      <c r="G1" s="120"/>
      <c r="H1" s="4"/>
      <c r="I1" s="4"/>
      <c r="J1" s="4"/>
      <c r="L1" s="85"/>
      <c r="M1" s="86"/>
      <c r="U1" s="26"/>
      <c r="W1" s="87"/>
      <c r="X1" s="104"/>
      <c r="Y1" s="105"/>
      <c r="Z1" s="105"/>
      <c r="AA1" s="105"/>
      <c r="AB1" s="105"/>
      <c r="AC1" s="105"/>
      <c r="AD1" s="105"/>
    </row>
    <row r="2" spans="1:30" ht="26.25">
      <c r="A2" s="6" t="s">
        <v>67</v>
      </c>
      <c r="B2" s="92">
        <v>5</v>
      </c>
      <c r="D2" s="6" t="s">
        <v>201</v>
      </c>
      <c r="E2" s="115" t="s">
        <v>486</v>
      </c>
      <c r="F2" s="116"/>
      <c r="J2" s="8" t="s">
        <v>295</v>
      </c>
    </row>
    <row r="3" spans="1:30">
      <c r="A3" s="6"/>
    </row>
    <row r="4" spans="1:30" s="5" customFormat="1" ht="20.100000000000001" customHeight="1">
      <c r="A4" s="9" t="s">
        <v>40</v>
      </c>
      <c r="B4" s="121" t="s">
        <v>128</v>
      </c>
      <c r="C4" s="122"/>
      <c r="D4" s="122"/>
      <c r="E4" s="123"/>
      <c r="G4" s="10"/>
    </row>
    <row r="5" spans="1:30" s="5" customFormat="1" ht="20.100000000000001" customHeight="1">
      <c r="A5" s="9" t="s">
        <v>68</v>
      </c>
      <c r="B5" s="126">
        <f>VLOOKUP(B2,M12:N19,2,0)</f>
        <v>46061</v>
      </c>
      <c r="C5" s="127"/>
      <c r="D5" s="127"/>
      <c r="E5" s="128"/>
      <c r="G5" s="10"/>
    </row>
    <row r="6" spans="1:30" s="5" customFormat="1" ht="24.95" customHeight="1">
      <c r="A6" s="9" t="s">
        <v>69</v>
      </c>
      <c r="B6" s="93">
        <v>1</v>
      </c>
      <c r="C6" s="11"/>
      <c r="G6" s="10"/>
    </row>
    <row r="7" spans="1:30" s="5" customFormat="1" ht="24.95" customHeight="1">
      <c r="A7" s="9" t="s">
        <v>70</v>
      </c>
      <c r="B7" s="124" t="s">
        <v>139</v>
      </c>
      <c r="C7" s="125"/>
      <c r="G7" s="10"/>
    </row>
    <row r="8" spans="1:30" s="5" customFormat="1" ht="25.5">
      <c r="A8" s="12" t="s">
        <v>95</v>
      </c>
      <c r="B8" s="114" t="s">
        <v>162</v>
      </c>
      <c r="C8" s="114"/>
      <c r="D8" s="114"/>
      <c r="E8" s="114"/>
      <c r="F8" s="114"/>
      <c r="G8" s="114"/>
    </row>
    <row r="9" spans="1:30">
      <c r="A9" s="13" t="str">
        <f ca="1">CELL("nomfichier")</f>
        <v>Q:\2025-2026\ChJeunes\DevSans\[Championnat des Jeunes 2025-2026 - Poussins - Poule de 4.xlsx]Joueurs-FFTT</v>
      </c>
      <c r="B9" s="14"/>
      <c r="C9" s="14"/>
      <c r="D9" s="14"/>
      <c r="E9" s="14"/>
      <c r="F9" s="14"/>
    </row>
    <row r="10" spans="1:30" s="15" customFormat="1" ht="26.25" customHeight="1">
      <c r="A10" s="9" t="s">
        <v>94</v>
      </c>
      <c r="B10" s="94">
        <v>4</v>
      </c>
    </row>
    <row r="11" spans="1:30">
      <c r="A11" s="16"/>
    </row>
    <row r="12" spans="1:30" ht="12.75" customHeight="1">
      <c r="A12" s="17" t="str">
        <f ca="1">MID(A9,1,FIND("[",A9)-1)</f>
        <v>Q:\2025-2026\ChJeunes\DevSans\</v>
      </c>
      <c r="B12" s="18"/>
      <c r="C12" s="18"/>
      <c r="D12" s="18"/>
      <c r="E12" s="18"/>
      <c r="F12" s="18"/>
      <c r="G12" s="19"/>
      <c r="M12" s="20">
        <v>1</v>
      </c>
      <c r="N12" s="21">
        <v>45942</v>
      </c>
    </row>
    <row r="13" spans="1:30">
      <c r="A13" s="16"/>
      <c r="B13" s="19"/>
      <c r="C13" s="19"/>
      <c r="D13" s="19"/>
      <c r="E13" s="19"/>
      <c r="F13" s="19"/>
      <c r="G13" s="19"/>
      <c r="M13" s="20">
        <v>2</v>
      </c>
      <c r="N13" s="21">
        <v>45977</v>
      </c>
    </row>
    <row r="14" spans="1:30">
      <c r="A14" s="22" t="s">
        <v>423</v>
      </c>
      <c r="M14" s="20">
        <v>3</v>
      </c>
      <c r="N14" s="21">
        <v>46005</v>
      </c>
    </row>
    <row r="15" spans="1:30">
      <c r="M15" s="20">
        <v>4</v>
      </c>
      <c r="N15" s="21">
        <v>46033</v>
      </c>
    </row>
    <row r="16" spans="1:30">
      <c r="M16" s="20">
        <v>5</v>
      </c>
      <c r="N16" s="21">
        <v>46061</v>
      </c>
    </row>
    <row r="17" spans="13:14">
      <c r="M17" s="20">
        <v>6</v>
      </c>
      <c r="N17" s="21">
        <v>46124</v>
      </c>
    </row>
    <row r="18" spans="13:14">
      <c r="M18" s="20">
        <v>7</v>
      </c>
      <c r="N18" s="21">
        <v>46173</v>
      </c>
    </row>
    <row r="19" spans="13:14">
      <c r="M19" s="20">
        <v>8</v>
      </c>
      <c r="N19" s="21">
        <v>46194</v>
      </c>
    </row>
  </sheetData>
  <sheetProtection algorithmName="SHA-512" hashValue="hT469Bn8JiiZebnBqMN+fWrTa1Y/30745LVIJWS5QhZ80tK20p/lrU9uNsqFxzYu0PRQzaRA6UCjr4Vhs0pvYQ==" saltValue="8EMsT56EIrH4naJfPgMz3A==" spinCount="100000" sheet="1" scenarios="1" insertRows="0" autoFilter="0"/>
  <mergeCells count="6">
    <mergeCell ref="B8:G8"/>
    <mergeCell ref="E2:F2"/>
    <mergeCell ref="A1:G1"/>
    <mergeCell ref="B4:E4"/>
    <mergeCell ref="B7:C7"/>
    <mergeCell ref="B5:E5"/>
  </mergeCells>
  <conditionalFormatting sqref="B10">
    <cfRule type="cellIs" dxfId="38" priority="1" stopIfTrue="1" operator="equal">
      <formula>2</formula>
    </cfRule>
    <cfRule type="cellIs" dxfId="37" priority="2" stopIfTrue="1" operator="equal">
      <formula>3</formula>
    </cfRule>
    <cfRule type="cellIs" dxfId="36" priority="3" stopIfTrue="1" operator="equal">
      <formula>4</formula>
    </cfRule>
  </conditionalFormatting>
  <dataValidations count="3">
    <dataValidation type="list" errorStyle="warning" allowBlank="1" showInputMessage="1" showErrorMessage="1" errorTitle="Catégories" error="Sélectionnez une valeur de la liste." sqref="B7:C7">
      <formula1>"Poussins"</formula1>
    </dataValidation>
    <dataValidation type="list" allowBlank="1" showInputMessage="1" showErrorMessage="1" sqref="B6">
      <formula1>"1,2,3,4,5,6,7,8,9,10"</formula1>
    </dataValidation>
    <dataValidation type="list" allowBlank="1" showInputMessage="1" showErrorMessage="1" sqref="B2">
      <formula1>$M$12:$M$19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66FFFF"/>
    <pageSetUpPr fitToPage="1"/>
  </sheetPr>
  <dimension ref="A1:E36"/>
  <sheetViews>
    <sheetView showWhiteSpace="0" zoomScaleNormal="100" zoomScaleSheetLayoutView="65" workbookViewId="0">
      <pane ySplit="1" topLeftCell="A2" activePane="bottomLeft" state="frozen"/>
      <selection activeCell="A11" sqref="A11"/>
      <selection pane="bottomLeft" activeCell="A11" sqref="A11"/>
    </sheetView>
  </sheetViews>
  <sheetFormatPr baseColWidth="10" defaultColWidth="11.42578125" defaultRowHeight="15"/>
  <cols>
    <col min="1" max="1" width="43.140625" style="11" bestFit="1" customWidth="1"/>
    <col min="2" max="2" width="15.42578125" style="43" customWidth="1"/>
    <col min="3" max="3" width="23.5703125" style="11" bestFit="1" customWidth="1"/>
    <col min="4" max="4" width="72.140625" style="11" bestFit="1" customWidth="1"/>
    <col min="5" max="5" width="14.28515625" style="11" bestFit="1" customWidth="1"/>
    <col min="6" max="16384" width="11.42578125" style="11"/>
  </cols>
  <sheetData>
    <row r="1" spans="1:5" s="46" customFormat="1" ht="31.5">
      <c r="A1" s="44" t="s">
        <v>129</v>
      </c>
      <c r="B1" s="45" t="s">
        <v>137</v>
      </c>
      <c r="C1" s="44" t="s">
        <v>128</v>
      </c>
      <c r="D1" s="44" t="s">
        <v>130</v>
      </c>
      <c r="E1" s="44" t="s">
        <v>131</v>
      </c>
    </row>
    <row r="2" spans="1:5">
      <c r="A2" s="11" t="s">
        <v>298</v>
      </c>
      <c r="B2" s="83" t="s">
        <v>271</v>
      </c>
      <c r="C2" s="31" t="s">
        <v>15</v>
      </c>
      <c r="D2" s="49" t="s">
        <v>127</v>
      </c>
    </row>
    <row r="3" spans="1:5">
      <c r="A3" s="47" t="s">
        <v>177</v>
      </c>
      <c r="B3" s="83" t="s">
        <v>257</v>
      </c>
      <c r="C3" s="48" t="s">
        <v>7</v>
      </c>
      <c r="D3" s="48" t="s">
        <v>11</v>
      </c>
    </row>
    <row r="4" spans="1:5">
      <c r="A4" s="11" t="s">
        <v>102</v>
      </c>
      <c r="B4" s="83" t="s">
        <v>259</v>
      </c>
      <c r="C4" s="31" t="s">
        <v>5</v>
      </c>
      <c r="D4" s="48" t="s">
        <v>141</v>
      </c>
    </row>
    <row r="5" spans="1:5">
      <c r="A5" s="11" t="s">
        <v>297</v>
      </c>
      <c r="B5" s="83" t="s">
        <v>478</v>
      </c>
      <c r="C5" s="11" t="s">
        <v>143</v>
      </c>
      <c r="D5" s="11" t="s">
        <v>479</v>
      </c>
    </row>
    <row r="6" spans="1:5">
      <c r="A6" s="11" t="s">
        <v>99</v>
      </c>
      <c r="B6" s="83" t="s">
        <v>260</v>
      </c>
      <c r="C6" s="31" t="s">
        <v>8</v>
      </c>
      <c r="D6" s="48" t="s">
        <v>142</v>
      </c>
    </row>
    <row r="7" spans="1:5">
      <c r="A7" s="11" t="s">
        <v>211</v>
      </c>
      <c r="B7" s="84" t="s">
        <v>261</v>
      </c>
      <c r="C7" s="11" t="s">
        <v>215</v>
      </c>
      <c r="D7" s="11" t="s">
        <v>216</v>
      </c>
    </row>
    <row r="8" spans="1:5">
      <c r="A8" s="11" t="s">
        <v>214</v>
      </c>
      <c r="B8" s="83" t="s">
        <v>262</v>
      </c>
      <c r="C8" s="11" t="s">
        <v>143</v>
      </c>
      <c r="D8" s="11" t="s">
        <v>479</v>
      </c>
    </row>
    <row r="9" spans="1:5">
      <c r="A9" s="11" t="s">
        <v>107</v>
      </c>
      <c r="B9" s="83" t="s">
        <v>263</v>
      </c>
      <c r="C9" s="31" t="s">
        <v>44</v>
      </c>
      <c r="D9" s="48" t="s">
        <v>13</v>
      </c>
    </row>
    <row r="10" spans="1:5">
      <c r="A10" s="11" t="s">
        <v>108</v>
      </c>
      <c r="B10" s="83" t="s">
        <v>264</v>
      </c>
      <c r="C10" s="31" t="s">
        <v>45</v>
      </c>
      <c r="D10" s="48" t="s">
        <v>480</v>
      </c>
    </row>
    <row r="11" spans="1:5">
      <c r="A11" s="11" t="s">
        <v>119</v>
      </c>
      <c r="B11" s="83" t="s">
        <v>265</v>
      </c>
      <c r="C11" s="31" t="s">
        <v>52</v>
      </c>
      <c r="D11" s="48" t="s">
        <v>133</v>
      </c>
    </row>
    <row r="12" spans="1:5">
      <c r="A12" s="47" t="s">
        <v>175</v>
      </c>
      <c r="B12" s="83" t="s">
        <v>266</v>
      </c>
      <c r="C12" s="31" t="s">
        <v>6</v>
      </c>
      <c r="D12" s="48" t="s">
        <v>144</v>
      </c>
    </row>
    <row r="13" spans="1:5">
      <c r="A13" s="47" t="s">
        <v>176</v>
      </c>
      <c r="B13" s="83" t="s">
        <v>267</v>
      </c>
      <c r="C13" s="31" t="s">
        <v>47</v>
      </c>
      <c r="D13" s="48" t="s">
        <v>3</v>
      </c>
    </row>
    <row r="14" spans="1:5">
      <c r="A14" s="11" t="s">
        <v>116</v>
      </c>
      <c r="B14" s="83" t="s">
        <v>268</v>
      </c>
      <c r="C14" s="31" t="s">
        <v>48</v>
      </c>
      <c r="D14" s="48" t="s">
        <v>133</v>
      </c>
    </row>
    <row r="15" spans="1:5">
      <c r="A15" s="11" t="s">
        <v>106</v>
      </c>
      <c r="B15" s="83" t="s">
        <v>269</v>
      </c>
      <c r="C15" s="31" t="s">
        <v>49</v>
      </c>
      <c r="D15" s="48" t="s">
        <v>16</v>
      </c>
    </row>
    <row r="16" spans="1:5">
      <c r="A16" s="47" t="s">
        <v>173</v>
      </c>
      <c r="B16" s="83" t="s">
        <v>270</v>
      </c>
      <c r="C16" s="31" t="s">
        <v>50</v>
      </c>
      <c r="D16" s="48" t="s">
        <v>2</v>
      </c>
    </row>
    <row r="17" spans="1:4">
      <c r="A17" s="11" t="s">
        <v>124</v>
      </c>
      <c r="B17" s="83" t="s">
        <v>272</v>
      </c>
      <c r="C17" s="11" t="s">
        <v>145</v>
      </c>
      <c r="D17" s="11" t="s">
        <v>146</v>
      </c>
    </row>
    <row r="18" spans="1:4">
      <c r="A18" s="11" t="s">
        <v>121</v>
      </c>
      <c r="B18" s="83" t="s">
        <v>273</v>
      </c>
      <c r="C18" s="31" t="s">
        <v>51</v>
      </c>
      <c r="D18" s="48" t="s">
        <v>9</v>
      </c>
    </row>
    <row r="19" spans="1:4">
      <c r="A19" s="11" t="s">
        <v>487</v>
      </c>
      <c r="B19" s="83" t="s">
        <v>258</v>
      </c>
      <c r="C19" s="31" t="s">
        <v>132</v>
      </c>
      <c r="D19" s="48" t="s">
        <v>10</v>
      </c>
    </row>
    <row r="20" spans="1:4">
      <c r="A20" s="11" t="s">
        <v>112</v>
      </c>
      <c r="B20" s="83" t="s">
        <v>274</v>
      </c>
      <c r="C20" s="31" t="s">
        <v>53</v>
      </c>
      <c r="D20" s="49" t="s">
        <v>62</v>
      </c>
    </row>
    <row r="21" spans="1:4">
      <c r="A21" s="47" t="s">
        <v>178</v>
      </c>
      <c r="B21" s="83" t="s">
        <v>275</v>
      </c>
      <c r="C21" s="31" t="s">
        <v>63</v>
      </c>
      <c r="D21" s="49" t="s">
        <v>64</v>
      </c>
    </row>
    <row r="22" spans="1:4">
      <c r="A22" s="11" t="s">
        <v>125</v>
      </c>
      <c r="B22" s="83" t="s">
        <v>276</v>
      </c>
      <c r="C22" s="11" t="s">
        <v>147</v>
      </c>
      <c r="D22" s="11" t="s">
        <v>148</v>
      </c>
    </row>
    <row r="23" spans="1:4">
      <c r="A23" s="11" t="s">
        <v>104</v>
      </c>
      <c r="B23" s="83" t="s">
        <v>277</v>
      </c>
      <c r="C23" s="31" t="s">
        <v>54</v>
      </c>
      <c r="D23" s="48" t="s">
        <v>20</v>
      </c>
    </row>
    <row r="24" spans="1:4">
      <c r="A24" s="11" t="s">
        <v>101</v>
      </c>
      <c r="B24" s="83" t="s">
        <v>278</v>
      </c>
      <c r="C24" s="31" t="s">
        <v>149</v>
      </c>
      <c r="D24" s="48" t="s">
        <v>150</v>
      </c>
    </row>
    <row r="25" spans="1:4">
      <c r="A25" s="47" t="s">
        <v>174</v>
      </c>
      <c r="B25" s="83" t="s">
        <v>279</v>
      </c>
      <c r="C25" s="31" t="s">
        <v>55</v>
      </c>
      <c r="D25" s="48" t="s">
        <v>43</v>
      </c>
    </row>
    <row r="26" spans="1:4">
      <c r="A26" s="11" t="s">
        <v>120</v>
      </c>
      <c r="B26" s="83" t="s">
        <v>280</v>
      </c>
      <c r="C26" s="31" t="s">
        <v>46</v>
      </c>
      <c r="D26" s="48" t="s">
        <v>151</v>
      </c>
    </row>
    <row r="27" spans="1:4">
      <c r="A27" s="11" t="s">
        <v>459</v>
      </c>
      <c r="B27" s="83" t="s">
        <v>281</v>
      </c>
      <c r="C27" s="31" t="s">
        <v>14</v>
      </c>
      <c r="D27" s="48" t="s">
        <v>17</v>
      </c>
    </row>
    <row r="28" spans="1:4">
      <c r="A28" s="11" t="s">
        <v>123</v>
      </c>
      <c r="B28" s="83" t="s">
        <v>282</v>
      </c>
      <c r="C28" s="31" t="s">
        <v>56</v>
      </c>
      <c r="D28" s="48" t="s">
        <v>0</v>
      </c>
    </row>
    <row r="29" spans="1:4">
      <c r="A29" s="11" t="s">
        <v>111</v>
      </c>
      <c r="B29" s="83" t="s">
        <v>283</v>
      </c>
      <c r="C29" s="31" t="s">
        <v>58</v>
      </c>
      <c r="D29" s="48" t="s">
        <v>18</v>
      </c>
    </row>
    <row r="30" spans="1:4">
      <c r="A30" s="11" t="s">
        <v>114</v>
      </c>
      <c r="B30" s="83" t="s">
        <v>284</v>
      </c>
      <c r="C30" s="48" t="s">
        <v>1</v>
      </c>
      <c r="D30" s="48" t="s">
        <v>19</v>
      </c>
    </row>
    <row r="31" spans="1:4">
      <c r="A31" s="47" t="s">
        <v>179</v>
      </c>
      <c r="B31" s="83" t="s">
        <v>285</v>
      </c>
      <c r="C31" s="11" t="s">
        <v>152</v>
      </c>
      <c r="D31" s="11" t="s">
        <v>153</v>
      </c>
    </row>
    <row r="32" spans="1:4">
      <c r="A32" s="11" t="s">
        <v>158</v>
      </c>
      <c r="B32" s="83" t="s">
        <v>286</v>
      </c>
      <c r="C32" s="31" t="s">
        <v>154</v>
      </c>
      <c r="D32" s="48" t="s">
        <v>65</v>
      </c>
    </row>
    <row r="33" spans="1:4">
      <c r="A33" s="11" t="s">
        <v>122</v>
      </c>
      <c r="B33" s="83" t="s">
        <v>287</v>
      </c>
      <c r="C33" s="48" t="s">
        <v>60</v>
      </c>
      <c r="D33" s="48" t="s">
        <v>61</v>
      </c>
    </row>
    <row r="34" spans="1:4">
      <c r="A34" s="11" t="s">
        <v>109</v>
      </c>
      <c r="B34" s="83" t="s">
        <v>288</v>
      </c>
      <c r="C34" s="48" t="s">
        <v>59</v>
      </c>
      <c r="D34" s="48" t="s">
        <v>12</v>
      </c>
    </row>
    <row r="35" spans="1:4">
      <c r="A35" s="11" t="s">
        <v>117</v>
      </c>
      <c r="B35" s="83" t="s">
        <v>289</v>
      </c>
      <c r="C35" s="31" t="s">
        <v>4</v>
      </c>
      <c r="D35" s="48" t="s">
        <v>91</v>
      </c>
    </row>
    <row r="36" spans="1:4">
      <c r="A36" s="11" t="s">
        <v>157</v>
      </c>
      <c r="B36" s="83" t="s">
        <v>290</v>
      </c>
      <c r="C36" s="31" t="s">
        <v>57</v>
      </c>
      <c r="D36" s="48" t="s">
        <v>481</v>
      </c>
    </row>
  </sheetData>
  <sheetProtection algorithmName="SHA-512" hashValue="C0OS9pB9+KeK+8UiXNAIiE55ctMerTcy5305ZZbuxJ4h8q9xINoIXP7uXhn1t/BK29872Uuu1NLPzYpoJVMgyQ==" saltValue="8/Wh6ANpgP0KWaOchQCrFw==" spinCount="100000" sheet="1" scenarios="1" insertRows="0" autoFilter="0"/>
  <autoFilter ref="A1:E35"/>
  <sortState ref="A2:J35">
    <sortCondition ref="A1:A35"/>
    <sortCondition ref="B1:B35"/>
  </sortState>
  <printOptions horizontalCentered="1" gridLines="1"/>
  <pageMargins left="0.39370078740157483" right="0.39370078740157483" top="0.39370078740157483" bottom="0.39370078740157483" header="0.39370078740157483" footer="0.39370078740157483"/>
  <pageSetup paperSize="9" scale="8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FFFF00"/>
    <pageSetUpPr fitToPage="1"/>
  </sheetPr>
  <dimension ref="A1:I487"/>
  <sheetViews>
    <sheetView zoomScale="85" zoomScaleNormal="85" workbookViewId="0">
      <pane ySplit="1" topLeftCell="A2" activePane="bottomLeft" state="frozen"/>
      <selection pane="bottomLeft" activeCell="A11" sqref="A11"/>
    </sheetView>
  </sheetViews>
  <sheetFormatPr baseColWidth="10" defaultColWidth="11.42578125" defaultRowHeight="15"/>
  <cols>
    <col min="1" max="1" width="17.85546875" style="42" bestFit="1" customWidth="1"/>
    <col min="2" max="2" width="33.28515625" style="11" bestFit="1" customWidth="1"/>
    <col min="3" max="3" width="17.7109375" style="11" bestFit="1" customWidth="1"/>
    <col min="4" max="4" width="13.42578125" style="3" bestFit="1" customWidth="1"/>
    <col min="5" max="5" width="14.5703125" style="43" bestFit="1" customWidth="1"/>
    <col min="6" max="6" width="42.28515625" style="11" bestFit="1" customWidth="1"/>
    <col min="7" max="7" width="9.140625" style="91" customWidth="1"/>
    <col min="8" max="8" width="22.7109375" style="11" bestFit="1" customWidth="1"/>
    <col min="9" max="9" width="15.42578125" style="11" customWidth="1"/>
    <col min="10" max="16384" width="11.42578125" style="11"/>
  </cols>
  <sheetData>
    <row r="1" spans="1:9" s="31" customFormat="1" ht="30" customHeight="1">
      <c r="A1" s="39" t="s">
        <v>25</v>
      </c>
      <c r="B1" s="40" t="s">
        <v>126</v>
      </c>
      <c r="C1" s="40" t="s">
        <v>96</v>
      </c>
      <c r="D1" s="2" t="s">
        <v>28</v>
      </c>
      <c r="E1" s="41" t="s">
        <v>24</v>
      </c>
      <c r="F1" s="40" t="s">
        <v>97</v>
      </c>
      <c r="G1" s="88" t="s">
        <v>421</v>
      </c>
      <c r="H1" s="89" t="s">
        <v>422</v>
      </c>
      <c r="I1" s="90">
        <v>46057</v>
      </c>
    </row>
    <row r="2" spans="1:9">
      <c r="A2" s="42">
        <v>9468308</v>
      </c>
      <c r="B2" s="11" t="s">
        <v>424</v>
      </c>
      <c r="C2" s="11" t="s">
        <v>425</v>
      </c>
      <c r="D2" s="3">
        <v>500</v>
      </c>
      <c r="E2" s="43">
        <v>8941282</v>
      </c>
      <c r="F2" s="11" t="s">
        <v>175</v>
      </c>
      <c r="G2" s="91" t="s">
        <v>255</v>
      </c>
    </row>
    <row r="3" spans="1:9">
      <c r="A3" s="42">
        <v>9466134</v>
      </c>
      <c r="B3" s="11" t="s">
        <v>247</v>
      </c>
      <c r="C3" s="11" t="s">
        <v>248</v>
      </c>
      <c r="D3" s="3">
        <v>500</v>
      </c>
      <c r="E3" s="43">
        <v>8940073</v>
      </c>
      <c r="F3" s="11" t="s">
        <v>173</v>
      </c>
      <c r="G3" s="91" t="s">
        <v>255</v>
      </c>
    </row>
    <row r="4" spans="1:9">
      <c r="A4" s="42">
        <v>9468885</v>
      </c>
      <c r="B4" s="11" t="s">
        <v>488</v>
      </c>
      <c r="C4" s="11" t="s">
        <v>212</v>
      </c>
      <c r="D4" s="3">
        <v>500</v>
      </c>
      <c r="E4" s="43">
        <v>8940073</v>
      </c>
      <c r="F4" s="11" t="s">
        <v>173</v>
      </c>
      <c r="G4" s="91" t="s">
        <v>255</v>
      </c>
    </row>
    <row r="5" spans="1:9">
      <c r="A5" s="42">
        <v>9470456</v>
      </c>
      <c r="B5" s="11" t="s">
        <v>954</v>
      </c>
      <c r="C5" s="11" t="s">
        <v>955</v>
      </c>
      <c r="D5" s="3">
        <v>500</v>
      </c>
      <c r="E5" s="43">
        <v>8940976</v>
      </c>
      <c r="F5" s="11" t="s">
        <v>158</v>
      </c>
      <c r="G5" s="91" t="s">
        <v>255</v>
      </c>
    </row>
    <row r="6" spans="1:9">
      <c r="A6" s="42">
        <v>9470208</v>
      </c>
      <c r="B6" s="11" t="s">
        <v>864</v>
      </c>
      <c r="C6" s="11" t="s">
        <v>538</v>
      </c>
      <c r="D6" s="3">
        <v>500</v>
      </c>
      <c r="E6" s="43">
        <v>8940070</v>
      </c>
      <c r="F6" s="11" t="s">
        <v>119</v>
      </c>
      <c r="G6" s="91" t="s">
        <v>255</v>
      </c>
    </row>
    <row r="7" spans="1:9">
      <c r="A7" s="42">
        <v>9467740</v>
      </c>
      <c r="B7" s="11" t="s">
        <v>299</v>
      </c>
      <c r="C7" s="11" t="s">
        <v>300</v>
      </c>
      <c r="D7" s="3">
        <v>500</v>
      </c>
      <c r="E7" s="43">
        <v>8940073</v>
      </c>
      <c r="F7" s="11" t="s">
        <v>173</v>
      </c>
      <c r="G7" s="91" t="s">
        <v>255</v>
      </c>
    </row>
    <row r="8" spans="1:9">
      <c r="A8" s="42">
        <v>9470054</v>
      </c>
      <c r="B8" s="11" t="s">
        <v>910</v>
      </c>
      <c r="C8" s="11" t="s">
        <v>911</v>
      </c>
      <c r="D8" s="3">
        <v>500</v>
      </c>
      <c r="E8" s="43">
        <v>8940926</v>
      </c>
      <c r="F8" s="11" t="s">
        <v>174</v>
      </c>
      <c r="G8" s="91" t="s">
        <v>255</v>
      </c>
    </row>
    <row r="9" spans="1:9">
      <c r="A9" s="42">
        <v>9467589</v>
      </c>
      <c r="B9" s="11" t="s">
        <v>910</v>
      </c>
      <c r="C9" s="11" t="s">
        <v>912</v>
      </c>
      <c r="D9" s="3">
        <v>500</v>
      </c>
      <c r="E9" s="43">
        <v>8940926</v>
      </c>
      <c r="F9" s="11" t="s">
        <v>174</v>
      </c>
      <c r="G9" s="91" t="s">
        <v>255</v>
      </c>
    </row>
    <row r="10" spans="1:9">
      <c r="A10" s="42">
        <v>9464828</v>
      </c>
      <c r="B10" s="11" t="s">
        <v>427</v>
      </c>
      <c r="C10" s="11" t="s">
        <v>428</v>
      </c>
      <c r="D10" s="3">
        <v>500</v>
      </c>
      <c r="E10" s="43">
        <v>8940655</v>
      </c>
      <c r="F10" s="11" t="s">
        <v>179</v>
      </c>
      <c r="G10" s="91" t="s">
        <v>255</v>
      </c>
    </row>
    <row r="11" spans="1:9">
      <c r="A11" s="42">
        <v>9469410</v>
      </c>
      <c r="B11" s="11" t="s">
        <v>489</v>
      </c>
      <c r="C11" s="11" t="s">
        <v>490</v>
      </c>
      <c r="D11" s="3">
        <v>500</v>
      </c>
      <c r="E11" s="43">
        <v>8940052</v>
      </c>
      <c r="F11" s="11" t="s">
        <v>176</v>
      </c>
      <c r="G11" s="91" t="s">
        <v>255</v>
      </c>
    </row>
    <row r="12" spans="1:9">
      <c r="A12" s="42">
        <v>9469908</v>
      </c>
      <c r="B12" s="11" t="s">
        <v>491</v>
      </c>
      <c r="C12" s="11" t="s">
        <v>492</v>
      </c>
      <c r="D12" s="3">
        <v>500</v>
      </c>
      <c r="E12" s="43">
        <v>8940459</v>
      </c>
      <c r="F12" s="11" t="s">
        <v>114</v>
      </c>
      <c r="G12" s="91" t="s">
        <v>255</v>
      </c>
    </row>
    <row r="13" spans="1:9">
      <c r="A13" s="42">
        <v>9469271</v>
      </c>
      <c r="B13" s="11" t="s">
        <v>493</v>
      </c>
      <c r="C13" s="11" t="s">
        <v>238</v>
      </c>
      <c r="D13" s="3">
        <v>500</v>
      </c>
      <c r="E13" s="43">
        <v>8940549</v>
      </c>
      <c r="F13" s="11" t="s">
        <v>109</v>
      </c>
      <c r="G13" s="91" t="s">
        <v>255</v>
      </c>
    </row>
    <row r="14" spans="1:9">
      <c r="A14" s="42">
        <v>9469987</v>
      </c>
      <c r="B14" s="11" t="s">
        <v>494</v>
      </c>
      <c r="C14" s="11" t="s">
        <v>495</v>
      </c>
      <c r="D14" s="3">
        <v>500</v>
      </c>
      <c r="E14" s="43">
        <v>8940655</v>
      </c>
      <c r="F14" s="11" t="s">
        <v>179</v>
      </c>
      <c r="G14" s="91" t="s">
        <v>255</v>
      </c>
    </row>
    <row r="15" spans="1:9">
      <c r="A15" s="42">
        <v>9469554</v>
      </c>
      <c r="B15" s="11" t="s">
        <v>496</v>
      </c>
      <c r="C15" s="11" t="s">
        <v>497</v>
      </c>
      <c r="D15" s="3">
        <v>500</v>
      </c>
      <c r="E15" s="43">
        <v>8940976</v>
      </c>
      <c r="F15" s="11" t="s">
        <v>158</v>
      </c>
      <c r="G15" s="91" t="s">
        <v>255</v>
      </c>
    </row>
    <row r="16" spans="1:9">
      <c r="A16" s="42">
        <v>9469550</v>
      </c>
      <c r="B16" s="11" t="s">
        <v>498</v>
      </c>
      <c r="C16" s="11" t="s">
        <v>499</v>
      </c>
      <c r="D16" s="3">
        <v>500</v>
      </c>
      <c r="E16" s="43">
        <v>8940448</v>
      </c>
      <c r="F16" s="11" t="s">
        <v>157</v>
      </c>
      <c r="G16" s="91" t="s">
        <v>255</v>
      </c>
    </row>
    <row r="17" spans="1:7">
      <c r="A17" s="42">
        <v>9469152</v>
      </c>
      <c r="B17" s="11" t="s">
        <v>500</v>
      </c>
      <c r="C17" s="11" t="s">
        <v>501</v>
      </c>
      <c r="D17" s="3">
        <v>500</v>
      </c>
      <c r="E17" s="43">
        <v>8940524</v>
      </c>
      <c r="F17" s="11" t="s">
        <v>112</v>
      </c>
      <c r="G17" s="91" t="s">
        <v>255</v>
      </c>
    </row>
    <row r="18" spans="1:7">
      <c r="A18" s="42">
        <v>9470262</v>
      </c>
      <c r="B18" s="11" t="s">
        <v>853</v>
      </c>
      <c r="C18" s="11" t="s">
        <v>118</v>
      </c>
      <c r="D18" s="3">
        <v>500</v>
      </c>
      <c r="E18" s="43">
        <v>8940458</v>
      </c>
      <c r="F18" s="11" t="s">
        <v>177</v>
      </c>
      <c r="G18" s="91" t="s">
        <v>255</v>
      </c>
    </row>
    <row r="19" spans="1:7">
      <c r="A19" s="42">
        <v>9469824</v>
      </c>
      <c r="B19" s="11" t="s">
        <v>502</v>
      </c>
      <c r="C19" s="11" t="s">
        <v>503</v>
      </c>
      <c r="D19" s="3">
        <v>500</v>
      </c>
      <c r="E19" s="43">
        <v>8940012</v>
      </c>
      <c r="F19" s="11" t="s">
        <v>298</v>
      </c>
      <c r="G19" s="91" t="s">
        <v>255</v>
      </c>
    </row>
    <row r="20" spans="1:7">
      <c r="A20" s="42">
        <v>9470136</v>
      </c>
      <c r="B20" s="11" t="s">
        <v>934</v>
      </c>
      <c r="C20" s="11" t="s">
        <v>935</v>
      </c>
      <c r="D20" s="3">
        <v>500</v>
      </c>
      <c r="E20" s="43">
        <v>8940976</v>
      </c>
      <c r="F20" s="11" t="s">
        <v>158</v>
      </c>
      <c r="G20" s="91" t="s">
        <v>255</v>
      </c>
    </row>
    <row r="21" spans="1:7">
      <c r="A21" s="42">
        <v>9469813</v>
      </c>
      <c r="B21" s="11" t="s">
        <v>429</v>
      </c>
      <c r="C21" s="11" t="s">
        <v>504</v>
      </c>
      <c r="D21" s="3">
        <v>500</v>
      </c>
      <c r="E21" s="43">
        <v>8940872</v>
      </c>
      <c r="F21" s="11" t="s">
        <v>106</v>
      </c>
      <c r="G21" s="91" t="s">
        <v>255</v>
      </c>
    </row>
    <row r="22" spans="1:7">
      <c r="A22" s="42">
        <v>9468884</v>
      </c>
      <c r="B22" s="11" t="s">
        <v>505</v>
      </c>
      <c r="C22" s="11" t="s">
        <v>212</v>
      </c>
      <c r="D22" s="3">
        <v>500</v>
      </c>
      <c r="E22" s="43">
        <v>8940073</v>
      </c>
      <c r="F22" s="11" t="s">
        <v>173</v>
      </c>
      <c r="G22" s="91" t="s">
        <v>255</v>
      </c>
    </row>
    <row r="23" spans="1:7">
      <c r="A23" s="42">
        <v>9469997</v>
      </c>
      <c r="B23" s="11" t="s">
        <v>506</v>
      </c>
      <c r="C23" s="11" t="s">
        <v>92</v>
      </c>
      <c r="D23" s="3">
        <v>500</v>
      </c>
      <c r="E23" s="43">
        <v>8941359</v>
      </c>
      <c r="F23" s="11" t="s">
        <v>122</v>
      </c>
      <c r="G23" s="91" t="s">
        <v>255</v>
      </c>
    </row>
    <row r="24" spans="1:7">
      <c r="A24" s="42">
        <v>9468286</v>
      </c>
      <c r="B24" s="11" t="s">
        <v>218</v>
      </c>
      <c r="C24" s="11" t="s">
        <v>430</v>
      </c>
      <c r="D24" s="3">
        <v>506</v>
      </c>
      <c r="E24" s="43">
        <v>8940976</v>
      </c>
      <c r="F24" s="11" t="s">
        <v>158</v>
      </c>
      <c r="G24" s="91" t="s">
        <v>255</v>
      </c>
    </row>
    <row r="25" spans="1:7">
      <c r="A25" s="42">
        <v>9469822</v>
      </c>
      <c r="B25" s="11" t="s">
        <v>507</v>
      </c>
      <c r="C25" s="11" t="s">
        <v>508</v>
      </c>
      <c r="D25" s="3">
        <v>500</v>
      </c>
      <c r="E25" s="43">
        <v>8940326</v>
      </c>
      <c r="F25" s="11" t="s">
        <v>116</v>
      </c>
      <c r="G25" s="91" t="s">
        <v>255</v>
      </c>
    </row>
    <row r="26" spans="1:7">
      <c r="A26" s="42">
        <v>9468335</v>
      </c>
      <c r="B26" s="11" t="s">
        <v>865</v>
      </c>
      <c r="C26" s="11" t="s">
        <v>165</v>
      </c>
      <c r="D26" s="3">
        <v>500</v>
      </c>
      <c r="E26" s="43">
        <v>8940070</v>
      </c>
      <c r="F26" s="11" t="s">
        <v>119</v>
      </c>
      <c r="G26" s="91" t="s">
        <v>255</v>
      </c>
    </row>
    <row r="27" spans="1:7">
      <c r="A27" s="42">
        <v>9463813</v>
      </c>
      <c r="B27" s="11" t="s">
        <v>181</v>
      </c>
      <c r="C27" s="11" t="s">
        <v>191</v>
      </c>
      <c r="D27" s="3">
        <v>500</v>
      </c>
      <c r="E27" s="43">
        <v>8940073</v>
      </c>
      <c r="F27" s="11" t="s">
        <v>173</v>
      </c>
      <c r="G27" s="91" t="s">
        <v>255</v>
      </c>
    </row>
    <row r="28" spans="1:7">
      <c r="A28" s="42">
        <v>9469842</v>
      </c>
      <c r="B28" s="11" t="s">
        <v>509</v>
      </c>
      <c r="C28" s="11" t="s">
        <v>510</v>
      </c>
      <c r="D28" s="3">
        <v>500</v>
      </c>
      <c r="E28" s="43">
        <v>8940549</v>
      </c>
      <c r="F28" s="11" t="s">
        <v>109</v>
      </c>
      <c r="G28" s="91" t="s">
        <v>255</v>
      </c>
    </row>
    <row r="29" spans="1:7">
      <c r="A29" s="42">
        <v>9469482</v>
      </c>
      <c r="B29" s="11" t="s">
        <v>511</v>
      </c>
      <c r="C29" s="11" t="s">
        <v>172</v>
      </c>
      <c r="D29" s="3">
        <v>500</v>
      </c>
      <c r="E29" s="43">
        <v>8940894</v>
      </c>
      <c r="F29" s="11" t="s">
        <v>104</v>
      </c>
      <c r="G29" s="91" t="s">
        <v>255</v>
      </c>
    </row>
    <row r="30" spans="1:7">
      <c r="A30" s="42">
        <v>9469651</v>
      </c>
      <c r="B30" s="11" t="s">
        <v>512</v>
      </c>
      <c r="C30" s="11" t="s">
        <v>513</v>
      </c>
      <c r="D30" s="3">
        <v>500</v>
      </c>
      <c r="E30" s="43">
        <v>8940448</v>
      </c>
      <c r="F30" s="11" t="s">
        <v>157</v>
      </c>
      <c r="G30" s="91" t="s">
        <v>255</v>
      </c>
    </row>
    <row r="31" spans="1:7">
      <c r="A31" s="42">
        <v>9469920</v>
      </c>
      <c r="B31" s="11" t="s">
        <v>514</v>
      </c>
      <c r="C31" s="11" t="s">
        <v>311</v>
      </c>
      <c r="D31" s="3">
        <v>500</v>
      </c>
      <c r="E31" s="43">
        <v>8940052</v>
      </c>
      <c r="F31" s="11" t="s">
        <v>176</v>
      </c>
      <c r="G31" s="91" t="s">
        <v>255</v>
      </c>
    </row>
    <row r="32" spans="1:7">
      <c r="A32" s="42">
        <v>9469919</v>
      </c>
      <c r="B32" s="11" t="s">
        <v>514</v>
      </c>
      <c r="C32" s="11" t="s">
        <v>515</v>
      </c>
      <c r="D32" s="3">
        <v>500</v>
      </c>
      <c r="E32" s="43">
        <v>8940052</v>
      </c>
      <c r="F32" s="11" t="s">
        <v>176</v>
      </c>
      <c r="G32" s="91" t="s">
        <v>255</v>
      </c>
    </row>
    <row r="33" spans="1:7">
      <c r="A33" s="42">
        <v>9469895</v>
      </c>
      <c r="B33" s="11" t="s">
        <v>516</v>
      </c>
      <c r="C33" s="11" t="s">
        <v>92</v>
      </c>
      <c r="D33" s="3">
        <v>500</v>
      </c>
      <c r="E33" s="43">
        <v>8940096</v>
      </c>
      <c r="F33" s="11" t="s">
        <v>117</v>
      </c>
      <c r="G33" s="91" t="s">
        <v>255</v>
      </c>
    </row>
    <row r="34" spans="1:7">
      <c r="A34" s="42">
        <v>9470479</v>
      </c>
      <c r="B34" s="11" t="s">
        <v>956</v>
      </c>
      <c r="C34" s="11" t="s">
        <v>171</v>
      </c>
      <c r="D34" s="3">
        <v>500</v>
      </c>
      <c r="E34" s="43">
        <v>8940052</v>
      </c>
      <c r="F34" s="11" t="s">
        <v>176</v>
      </c>
      <c r="G34" s="91" t="s">
        <v>255</v>
      </c>
    </row>
    <row r="35" spans="1:7">
      <c r="A35" s="42">
        <v>9469468</v>
      </c>
      <c r="B35" s="11" t="s">
        <v>517</v>
      </c>
      <c r="C35" s="11" t="s">
        <v>518</v>
      </c>
      <c r="D35" s="3">
        <v>500</v>
      </c>
      <c r="E35" s="43">
        <v>8940030</v>
      </c>
      <c r="F35" s="11" t="s">
        <v>102</v>
      </c>
      <c r="G35" s="91" t="s">
        <v>255</v>
      </c>
    </row>
    <row r="36" spans="1:7">
      <c r="A36" s="42">
        <v>9469990</v>
      </c>
      <c r="B36" s="11" t="s">
        <v>519</v>
      </c>
      <c r="C36" s="11" t="s">
        <v>520</v>
      </c>
      <c r="D36" s="3">
        <v>500</v>
      </c>
      <c r="E36" s="43">
        <v>8941359</v>
      </c>
      <c r="F36" s="11" t="s">
        <v>122</v>
      </c>
      <c r="G36" s="91" t="s">
        <v>255</v>
      </c>
    </row>
    <row r="37" spans="1:7">
      <c r="A37" s="42">
        <v>9467052</v>
      </c>
      <c r="B37" s="11" t="s">
        <v>308</v>
      </c>
      <c r="C37" s="11" t="s">
        <v>250</v>
      </c>
      <c r="D37" s="3">
        <v>500</v>
      </c>
      <c r="E37" s="43">
        <v>8940052</v>
      </c>
      <c r="F37" s="11" t="s">
        <v>176</v>
      </c>
      <c r="G37" s="91" t="s">
        <v>255</v>
      </c>
    </row>
    <row r="38" spans="1:7">
      <c r="A38" s="42">
        <v>9467986</v>
      </c>
      <c r="B38" s="11" t="s">
        <v>431</v>
      </c>
      <c r="C38" s="11" t="s">
        <v>185</v>
      </c>
      <c r="D38" s="3">
        <v>500</v>
      </c>
      <c r="E38" s="43">
        <v>8941282</v>
      </c>
      <c r="F38" s="11" t="s">
        <v>175</v>
      </c>
      <c r="G38" s="91" t="s">
        <v>255</v>
      </c>
    </row>
    <row r="39" spans="1:7">
      <c r="A39" s="42">
        <v>9469158</v>
      </c>
      <c r="B39" s="11" t="s">
        <v>521</v>
      </c>
      <c r="C39" s="11" t="s">
        <v>98</v>
      </c>
      <c r="D39" s="3">
        <v>500</v>
      </c>
      <c r="E39" s="43">
        <v>8940524</v>
      </c>
      <c r="F39" s="11" t="s">
        <v>112</v>
      </c>
      <c r="G39" s="91" t="s">
        <v>255</v>
      </c>
    </row>
    <row r="40" spans="1:7">
      <c r="A40" s="42">
        <v>9469042</v>
      </c>
      <c r="B40" s="11" t="s">
        <v>522</v>
      </c>
      <c r="C40" s="11" t="s">
        <v>166</v>
      </c>
      <c r="D40" s="3">
        <v>500</v>
      </c>
      <c r="E40" s="43">
        <v>8940096</v>
      </c>
      <c r="F40" s="11" t="s">
        <v>117</v>
      </c>
      <c r="G40" s="91" t="s">
        <v>255</v>
      </c>
    </row>
    <row r="41" spans="1:7">
      <c r="A41" s="42">
        <v>9469477</v>
      </c>
      <c r="B41" s="11" t="s">
        <v>523</v>
      </c>
      <c r="C41" s="11" t="s">
        <v>171</v>
      </c>
      <c r="D41" s="3">
        <v>500</v>
      </c>
      <c r="E41" s="43">
        <v>8940052</v>
      </c>
      <c r="F41" s="11" t="s">
        <v>176</v>
      </c>
      <c r="G41" s="91" t="s">
        <v>255</v>
      </c>
    </row>
    <row r="42" spans="1:7">
      <c r="A42" s="42">
        <v>9467356</v>
      </c>
      <c r="B42" s="11" t="s">
        <v>312</v>
      </c>
      <c r="C42" s="11" t="s">
        <v>313</v>
      </c>
      <c r="D42" s="3">
        <v>500</v>
      </c>
      <c r="E42" s="43">
        <v>8940052</v>
      </c>
      <c r="F42" s="11" t="s">
        <v>176</v>
      </c>
      <c r="G42" s="91" t="s">
        <v>255</v>
      </c>
    </row>
    <row r="43" spans="1:7">
      <c r="A43" s="42">
        <v>9469556</v>
      </c>
      <c r="B43" s="11" t="s">
        <v>524</v>
      </c>
      <c r="C43" s="11" t="s">
        <v>349</v>
      </c>
      <c r="D43" s="3">
        <v>500</v>
      </c>
      <c r="E43" s="43">
        <v>8940976</v>
      </c>
      <c r="F43" s="11" t="s">
        <v>158</v>
      </c>
      <c r="G43" s="91" t="s">
        <v>255</v>
      </c>
    </row>
    <row r="44" spans="1:7">
      <c r="A44" s="42">
        <v>9469415</v>
      </c>
      <c r="B44" s="11" t="s">
        <v>525</v>
      </c>
      <c r="C44" s="11" t="s">
        <v>526</v>
      </c>
      <c r="D44" s="3">
        <v>500</v>
      </c>
      <c r="E44" s="43">
        <v>8940894</v>
      </c>
      <c r="F44" s="11" t="s">
        <v>104</v>
      </c>
      <c r="G44" s="91" t="s">
        <v>255</v>
      </c>
    </row>
    <row r="45" spans="1:7">
      <c r="A45" s="42">
        <v>9469701</v>
      </c>
      <c r="B45" s="11" t="s">
        <v>525</v>
      </c>
      <c r="C45" s="11" t="s">
        <v>527</v>
      </c>
      <c r="D45" s="3">
        <v>500</v>
      </c>
      <c r="E45" s="43">
        <v>8940894</v>
      </c>
      <c r="F45" s="11" t="s">
        <v>104</v>
      </c>
      <c r="G45" s="91" t="s">
        <v>255</v>
      </c>
    </row>
    <row r="46" spans="1:7">
      <c r="A46" s="42">
        <v>9467642</v>
      </c>
      <c r="B46" s="11" t="s">
        <v>314</v>
      </c>
      <c r="C46" s="11" t="s">
        <v>315</v>
      </c>
      <c r="D46" s="3">
        <v>500</v>
      </c>
      <c r="E46" s="43">
        <v>8940073</v>
      </c>
      <c r="F46" s="11" t="s">
        <v>173</v>
      </c>
      <c r="G46" s="91" t="s">
        <v>255</v>
      </c>
    </row>
    <row r="47" spans="1:7">
      <c r="A47" s="42">
        <v>9470192</v>
      </c>
      <c r="B47" s="11" t="s">
        <v>906</v>
      </c>
      <c r="C47" s="11" t="s">
        <v>907</v>
      </c>
      <c r="D47" s="3">
        <v>500</v>
      </c>
      <c r="E47" s="43">
        <v>8940482</v>
      </c>
      <c r="F47" s="11" t="s">
        <v>101</v>
      </c>
      <c r="G47" s="91" t="s">
        <v>255</v>
      </c>
    </row>
    <row r="48" spans="1:7">
      <c r="A48" s="42">
        <v>9469344</v>
      </c>
      <c r="B48" s="11" t="s">
        <v>528</v>
      </c>
      <c r="C48" s="11" t="s">
        <v>529</v>
      </c>
      <c r="D48" s="3">
        <v>500</v>
      </c>
      <c r="E48" s="43">
        <v>8940448</v>
      </c>
      <c r="F48" s="11" t="s">
        <v>157</v>
      </c>
      <c r="G48" s="91" t="s">
        <v>255</v>
      </c>
    </row>
    <row r="49" spans="1:7">
      <c r="A49" s="42">
        <v>9469953</v>
      </c>
      <c r="B49" s="11" t="s">
        <v>530</v>
      </c>
      <c r="C49" s="11" t="s">
        <v>531</v>
      </c>
      <c r="D49" s="3">
        <v>500</v>
      </c>
      <c r="E49" s="43">
        <v>8940052</v>
      </c>
      <c r="F49" s="11" t="s">
        <v>176</v>
      </c>
      <c r="G49" s="91" t="s">
        <v>255</v>
      </c>
    </row>
    <row r="50" spans="1:7">
      <c r="A50" s="42">
        <v>9468898</v>
      </c>
      <c r="B50" s="11" t="s">
        <v>532</v>
      </c>
      <c r="C50" s="11" t="s">
        <v>349</v>
      </c>
      <c r="D50" s="3">
        <v>500</v>
      </c>
      <c r="E50" s="43">
        <v>8940096</v>
      </c>
      <c r="F50" s="11" t="s">
        <v>117</v>
      </c>
      <c r="G50" s="91" t="s">
        <v>255</v>
      </c>
    </row>
    <row r="51" spans="1:7">
      <c r="A51" s="42">
        <v>9469882</v>
      </c>
      <c r="B51" s="11" t="s">
        <v>533</v>
      </c>
      <c r="C51" s="11" t="s">
        <v>534</v>
      </c>
      <c r="D51" s="3">
        <v>500</v>
      </c>
      <c r="E51" s="43">
        <v>8940073</v>
      </c>
      <c r="F51" s="11" t="s">
        <v>173</v>
      </c>
      <c r="G51" s="91" t="s">
        <v>255</v>
      </c>
    </row>
    <row r="52" spans="1:7">
      <c r="A52" s="42">
        <v>9469204</v>
      </c>
      <c r="B52" s="11" t="s">
        <v>535</v>
      </c>
      <c r="C52" s="11" t="s">
        <v>180</v>
      </c>
      <c r="D52" s="3">
        <v>500</v>
      </c>
      <c r="E52" s="43">
        <v>8940448</v>
      </c>
      <c r="F52" s="11" t="s">
        <v>157</v>
      </c>
      <c r="G52" s="91" t="s">
        <v>255</v>
      </c>
    </row>
    <row r="53" spans="1:7">
      <c r="A53" s="42">
        <v>9469205</v>
      </c>
      <c r="B53" s="11" t="s">
        <v>535</v>
      </c>
      <c r="C53" s="11" t="s">
        <v>536</v>
      </c>
      <c r="D53" s="3">
        <v>500</v>
      </c>
      <c r="E53" s="43">
        <v>8940448</v>
      </c>
      <c r="F53" s="11" t="s">
        <v>157</v>
      </c>
      <c r="G53" s="91" t="s">
        <v>255</v>
      </c>
    </row>
    <row r="54" spans="1:7">
      <c r="A54" s="42">
        <v>9469899</v>
      </c>
      <c r="B54" s="11" t="s">
        <v>537</v>
      </c>
      <c r="C54" s="11" t="s">
        <v>538</v>
      </c>
      <c r="D54" s="3">
        <v>500</v>
      </c>
      <c r="E54" s="43">
        <v>8940448</v>
      </c>
      <c r="F54" s="11" t="s">
        <v>157</v>
      </c>
      <c r="G54" s="91" t="s">
        <v>255</v>
      </c>
    </row>
    <row r="55" spans="1:7">
      <c r="A55" s="42">
        <v>9470198</v>
      </c>
      <c r="B55" s="11" t="s">
        <v>913</v>
      </c>
      <c r="C55" s="11" t="s">
        <v>914</v>
      </c>
      <c r="D55" s="3">
        <v>500</v>
      </c>
      <c r="E55" s="43">
        <v>8940926</v>
      </c>
      <c r="F55" s="11" t="s">
        <v>174</v>
      </c>
      <c r="G55" s="91" t="s">
        <v>255</v>
      </c>
    </row>
    <row r="56" spans="1:7">
      <c r="A56" s="42">
        <v>9466414</v>
      </c>
      <c r="B56" s="11" t="s">
        <v>253</v>
      </c>
      <c r="C56" s="11" t="s">
        <v>98</v>
      </c>
      <c r="D56" s="3">
        <v>607</v>
      </c>
      <c r="E56" s="43">
        <v>8940655</v>
      </c>
      <c r="F56" s="11" t="s">
        <v>179</v>
      </c>
      <c r="G56" s="91" t="s">
        <v>255</v>
      </c>
    </row>
    <row r="57" spans="1:7">
      <c r="A57" s="42">
        <v>9467104</v>
      </c>
      <c r="B57" s="11" t="s">
        <v>316</v>
      </c>
      <c r="C57" s="11" t="s">
        <v>210</v>
      </c>
      <c r="D57" s="3">
        <v>531</v>
      </c>
      <c r="E57" s="43">
        <v>8940052</v>
      </c>
      <c r="F57" s="11" t="s">
        <v>176</v>
      </c>
      <c r="G57" s="91" t="s">
        <v>255</v>
      </c>
    </row>
    <row r="58" spans="1:7">
      <c r="A58" s="42">
        <v>9469341</v>
      </c>
      <c r="B58" s="11" t="s">
        <v>539</v>
      </c>
      <c r="C58" s="11" t="s">
        <v>540</v>
      </c>
      <c r="D58" s="3">
        <v>500</v>
      </c>
      <c r="E58" s="43">
        <v>8940549</v>
      </c>
      <c r="F58" s="11" t="s">
        <v>109</v>
      </c>
      <c r="G58" s="91" t="s">
        <v>255</v>
      </c>
    </row>
    <row r="59" spans="1:7">
      <c r="A59" s="42">
        <v>9469923</v>
      </c>
      <c r="B59" s="11" t="s">
        <v>541</v>
      </c>
      <c r="C59" s="11" t="s">
        <v>339</v>
      </c>
      <c r="D59" s="3">
        <v>500</v>
      </c>
      <c r="E59" s="43">
        <v>8940073</v>
      </c>
      <c r="F59" s="11" t="s">
        <v>173</v>
      </c>
      <c r="G59" s="91" t="s">
        <v>255</v>
      </c>
    </row>
    <row r="60" spans="1:7">
      <c r="A60" s="42">
        <v>9468829</v>
      </c>
      <c r="B60" s="11" t="s">
        <v>542</v>
      </c>
      <c r="C60" s="11" t="s">
        <v>339</v>
      </c>
      <c r="D60" s="3">
        <v>500</v>
      </c>
      <c r="E60" s="43">
        <v>8940894</v>
      </c>
      <c r="F60" s="11" t="s">
        <v>104</v>
      </c>
      <c r="G60" s="91" t="s">
        <v>255</v>
      </c>
    </row>
    <row r="61" spans="1:7">
      <c r="A61" s="42">
        <v>9468899</v>
      </c>
      <c r="B61" s="11" t="s">
        <v>543</v>
      </c>
      <c r="C61" s="11" t="s">
        <v>544</v>
      </c>
      <c r="D61" s="3">
        <v>500</v>
      </c>
      <c r="E61" s="43">
        <v>8940096</v>
      </c>
      <c r="F61" s="11" t="s">
        <v>117</v>
      </c>
      <c r="G61" s="91" t="s">
        <v>255</v>
      </c>
    </row>
    <row r="62" spans="1:7">
      <c r="A62" s="42">
        <v>9470523</v>
      </c>
      <c r="B62" s="11" t="s">
        <v>985</v>
      </c>
      <c r="C62" s="11" t="s">
        <v>986</v>
      </c>
      <c r="D62" s="3">
        <v>500</v>
      </c>
      <c r="E62" s="43">
        <v>8940655</v>
      </c>
      <c r="F62" s="11" t="s">
        <v>179</v>
      </c>
      <c r="G62" s="91" t="s">
        <v>255</v>
      </c>
    </row>
    <row r="63" spans="1:7">
      <c r="A63" s="42">
        <v>9469247</v>
      </c>
      <c r="B63" s="11" t="s">
        <v>545</v>
      </c>
      <c r="C63" s="11" t="s">
        <v>110</v>
      </c>
      <c r="D63" s="3">
        <v>500</v>
      </c>
      <c r="E63" s="43">
        <v>8940073</v>
      </c>
      <c r="F63" s="11" t="s">
        <v>173</v>
      </c>
      <c r="G63" s="91" t="s">
        <v>255</v>
      </c>
    </row>
    <row r="64" spans="1:7">
      <c r="A64" s="42">
        <v>9468889</v>
      </c>
      <c r="B64" s="11" t="s">
        <v>319</v>
      </c>
      <c r="C64" s="11" t="s">
        <v>161</v>
      </c>
      <c r="D64" s="3">
        <v>500</v>
      </c>
      <c r="E64" s="43">
        <v>8940073</v>
      </c>
      <c r="F64" s="11" t="s">
        <v>173</v>
      </c>
      <c r="G64" s="91" t="s">
        <v>255</v>
      </c>
    </row>
    <row r="65" spans="1:7">
      <c r="A65" s="42">
        <v>9467329</v>
      </c>
      <c r="B65" s="11" t="s">
        <v>320</v>
      </c>
      <c r="C65" s="11" t="s">
        <v>321</v>
      </c>
      <c r="D65" s="3">
        <v>500</v>
      </c>
      <c r="E65" s="43">
        <v>8940012</v>
      </c>
      <c r="F65" s="11" t="s">
        <v>298</v>
      </c>
      <c r="G65" s="91" t="s">
        <v>255</v>
      </c>
    </row>
    <row r="66" spans="1:7">
      <c r="A66" s="42">
        <v>9469502</v>
      </c>
      <c r="B66" s="11" t="s">
        <v>546</v>
      </c>
      <c r="C66" s="11" t="s">
        <v>186</v>
      </c>
      <c r="D66" s="3">
        <v>500</v>
      </c>
      <c r="E66" s="43">
        <v>8941359</v>
      </c>
      <c r="F66" s="11" t="s">
        <v>122</v>
      </c>
      <c r="G66" s="91" t="s">
        <v>255</v>
      </c>
    </row>
    <row r="67" spans="1:7">
      <c r="A67" s="42">
        <v>9466736</v>
      </c>
      <c r="B67" s="11" t="s">
        <v>322</v>
      </c>
      <c r="C67" s="11" t="s">
        <v>165</v>
      </c>
      <c r="D67" s="3">
        <v>506</v>
      </c>
      <c r="E67" s="43">
        <v>8940096</v>
      </c>
      <c r="F67" s="11" t="s">
        <v>117</v>
      </c>
      <c r="G67" s="91" t="s">
        <v>255</v>
      </c>
    </row>
    <row r="68" spans="1:7">
      <c r="A68" s="42">
        <v>9470123</v>
      </c>
      <c r="B68" s="11" t="s">
        <v>876</v>
      </c>
      <c r="C68" s="11" t="s">
        <v>574</v>
      </c>
      <c r="D68" s="3">
        <v>500</v>
      </c>
      <c r="E68" s="43">
        <v>8940052</v>
      </c>
      <c r="F68" s="11" t="s">
        <v>176</v>
      </c>
      <c r="G68" s="91" t="s">
        <v>255</v>
      </c>
    </row>
    <row r="69" spans="1:7">
      <c r="A69" s="42">
        <v>9469037</v>
      </c>
      <c r="B69" s="11" t="s">
        <v>547</v>
      </c>
      <c r="C69" s="11" t="s">
        <v>548</v>
      </c>
      <c r="D69" s="3">
        <v>500</v>
      </c>
      <c r="E69" s="43">
        <v>8940524</v>
      </c>
      <c r="F69" s="11" t="s">
        <v>112</v>
      </c>
      <c r="G69" s="91" t="s">
        <v>255</v>
      </c>
    </row>
    <row r="70" spans="1:7">
      <c r="A70" s="42">
        <v>9466738</v>
      </c>
      <c r="B70" s="11" t="s">
        <v>323</v>
      </c>
      <c r="C70" s="11" t="s">
        <v>324</v>
      </c>
      <c r="D70" s="3">
        <v>500</v>
      </c>
      <c r="E70" s="43">
        <v>8940096</v>
      </c>
      <c r="F70" s="11" t="s">
        <v>117</v>
      </c>
      <c r="G70" s="91" t="s">
        <v>255</v>
      </c>
    </row>
    <row r="71" spans="1:7">
      <c r="A71" s="42">
        <v>9466209</v>
      </c>
      <c r="B71" s="11" t="s">
        <v>549</v>
      </c>
      <c r="C71" s="11" t="s">
        <v>103</v>
      </c>
      <c r="D71" s="3">
        <v>500</v>
      </c>
      <c r="E71" s="43">
        <v>8940535</v>
      </c>
      <c r="F71" s="11" t="s">
        <v>111</v>
      </c>
      <c r="G71" s="91" t="s">
        <v>255</v>
      </c>
    </row>
    <row r="72" spans="1:7">
      <c r="A72" s="42">
        <v>9469568</v>
      </c>
      <c r="B72" s="11" t="s">
        <v>550</v>
      </c>
      <c r="C72" s="11" t="s">
        <v>366</v>
      </c>
      <c r="D72" s="3">
        <v>500</v>
      </c>
      <c r="E72" s="43">
        <v>8940976</v>
      </c>
      <c r="F72" s="11" t="s">
        <v>158</v>
      </c>
      <c r="G72" s="91" t="s">
        <v>255</v>
      </c>
    </row>
    <row r="73" spans="1:7">
      <c r="A73" s="42">
        <v>9466779</v>
      </c>
      <c r="B73" s="11" t="s">
        <v>325</v>
      </c>
      <c r="C73" s="11" t="s">
        <v>118</v>
      </c>
      <c r="D73" s="3">
        <v>504</v>
      </c>
      <c r="E73" s="43">
        <v>8940096</v>
      </c>
      <c r="F73" s="11" t="s">
        <v>117</v>
      </c>
      <c r="G73" s="91" t="s">
        <v>255</v>
      </c>
    </row>
    <row r="74" spans="1:7">
      <c r="A74" s="42">
        <v>9467482</v>
      </c>
      <c r="B74" s="11" t="s">
        <v>326</v>
      </c>
      <c r="C74" s="11" t="s">
        <v>327</v>
      </c>
      <c r="D74" s="3">
        <v>500</v>
      </c>
      <c r="E74" s="43">
        <v>8940458</v>
      </c>
      <c r="F74" s="11" t="s">
        <v>177</v>
      </c>
      <c r="G74" s="91" t="s">
        <v>255</v>
      </c>
    </row>
    <row r="75" spans="1:7">
      <c r="A75" s="42">
        <v>9469471</v>
      </c>
      <c r="B75" s="11" t="s">
        <v>551</v>
      </c>
      <c r="C75" s="11" t="s">
        <v>552</v>
      </c>
      <c r="D75" s="3">
        <v>500</v>
      </c>
      <c r="E75" s="43">
        <v>8940052</v>
      </c>
      <c r="F75" s="11" t="s">
        <v>176</v>
      </c>
      <c r="G75" s="91" t="s">
        <v>255</v>
      </c>
    </row>
    <row r="76" spans="1:7">
      <c r="A76" s="42">
        <v>9470071</v>
      </c>
      <c r="B76" s="11" t="s">
        <v>926</v>
      </c>
      <c r="C76" s="11" t="s">
        <v>927</v>
      </c>
      <c r="D76" s="3">
        <v>500</v>
      </c>
      <c r="E76" s="43">
        <v>8940459</v>
      </c>
      <c r="F76" s="11" t="s">
        <v>114</v>
      </c>
      <c r="G76" s="91" t="s">
        <v>255</v>
      </c>
    </row>
    <row r="77" spans="1:7">
      <c r="A77" s="42">
        <v>9469064</v>
      </c>
      <c r="B77" s="11" t="s">
        <v>553</v>
      </c>
      <c r="C77" s="11" t="s">
        <v>554</v>
      </c>
      <c r="D77" s="3">
        <v>500</v>
      </c>
      <c r="E77" s="43">
        <v>8940073</v>
      </c>
      <c r="F77" s="11" t="s">
        <v>173</v>
      </c>
      <c r="G77" s="91" t="s">
        <v>255</v>
      </c>
    </row>
    <row r="78" spans="1:7">
      <c r="A78" s="42">
        <v>9467675</v>
      </c>
      <c r="B78" s="11" t="s">
        <v>328</v>
      </c>
      <c r="C78" s="11" t="s">
        <v>329</v>
      </c>
      <c r="D78" s="3">
        <v>577</v>
      </c>
      <c r="E78" s="43">
        <v>8940096</v>
      </c>
      <c r="F78" s="11" t="s">
        <v>117</v>
      </c>
      <c r="G78" s="91" t="s">
        <v>255</v>
      </c>
    </row>
    <row r="79" spans="1:7">
      <c r="A79" s="42">
        <v>9467937</v>
      </c>
      <c r="B79" s="11" t="s">
        <v>435</v>
      </c>
      <c r="C79" s="11" t="s">
        <v>171</v>
      </c>
      <c r="D79" s="3">
        <v>500</v>
      </c>
      <c r="E79" s="43">
        <v>8940073</v>
      </c>
      <c r="F79" s="11" t="s">
        <v>173</v>
      </c>
      <c r="G79" s="91" t="s">
        <v>255</v>
      </c>
    </row>
    <row r="80" spans="1:7">
      <c r="A80" s="42">
        <v>9470455</v>
      </c>
      <c r="B80" s="11" t="s">
        <v>959</v>
      </c>
      <c r="C80" s="11" t="s">
        <v>960</v>
      </c>
      <c r="D80" s="3">
        <v>500</v>
      </c>
      <c r="E80" s="43">
        <v>8940976</v>
      </c>
      <c r="F80" s="11" t="s">
        <v>158</v>
      </c>
      <c r="G80" s="91" t="s">
        <v>255</v>
      </c>
    </row>
    <row r="81" spans="1:7">
      <c r="A81" s="42">
        <v>9469428</v>
      </c>
      <c r="B81" s="11" t="s">
        <v>555</v>
      </c>
      <c r="C81" s="11" t="s">
        <v>556</v>
      </c>
      <c r="D81" s="3">
        <v>500</v>
      </c>
      <c r="E81" s="43">
        <v>8940524</v>
      </c>
      <c r="F81" s="11" t="s">
        <v>112</v>
      </c>
      <c r="G81" s="91" t="s">
        <v>255</v>
      </c>
    </row>
    <row r="82" spans="1:7">
      <c r="A82" s="42">
        <v>9470016</v>
      </c>
      <c r="B82" s="11" t="s">
        <v>557</v>
      </c>
      <c r="C82" s="11" t="s">
        <v>349</v>
      </c>
      <c r="D82" s="3">
        <v>500</v>
      </c>
      <c r="E82" s="43">
        <v>8940866</v>
      </c>
      <c r="F82" s="11" t="s">
        <v>107</v>
      </c>
      <c r="G82" s="91" t="s">
        <v>255</v>
      </c>
    </row>
    <row r="83" spans="1:7">
      <c r="A83" s="42">
        <v>9470096</v>
      </c>
      <c r="B83" s="11" t="s">
        <v>881</v>
      </c>
      <c r="C83" s="11" t="s">
        <v>187</v>
      </c>
      <c r="D83" s="3">
        <v>500</v>
      </c>
      <c r="E83" s="43">
        <v>8940073</v>
      </c>
      <c r="F83" s="11" t="s">
        <v>173</v>
      </c>
      <c r="G83" s="91" t="s">
        <v>255</v>
      </c>
    </row>
    <row r="84" spans="1:7">
      <c r="A84" s="42">
        <v>9470547</v>
      </c>
      <c r="B84" s="11" t="s">
        <v>987</v>
      </c>
      <c r="C84" s="11" t="s">
        <v>988</v>
      </c>
      <c r="D84" s="3">
        <v>500</v>
      </c>
      <c r="E84" s="43">
        <v>8940073</v>
      </c>
      <c r="F84" s="11" t="s">
        <v>173</v>
      </c>
      <c r="G84" s="91" t="s">
        <v>255</v>
      </c>
    </row>
    <row r="85" spans="1:7">
      <c r="A85" s="42">
        <v>9469185</v>
      </c>
      <c r="B85" s="11" t="s">
        <v>558</v>
      </c>
      <c r="C85" s="11" t="s">
        <v>559</v>
      </c>
      <c r="D85" s="3">
        <v>500</v>
      </c>
      <c r="E85" s="43">
        <v>8941461</v>
      </c>
      <c r="F85" s="11" t="s">
        <v>214</v>
      </c>
      <c r="G85" s="91" t="s">
        <v>255</v>
      </c>
    </row>
    <row r="86" spans="1:7">
      <c r="A86" s="42">
        <v>9469705</v>
      </c>
      <c r="B86" s="11" t="s">
        <v>560</v>
      </c>
      <c r="C86" s="11" t="s">
        <v>118</v>
      </c>
      <c r="D86" s="3">
        <v>500</v>
      </c>
      <c r="E86" s="43">
        <v>8940894</v>
      </c>
      <c r="F86" s="11" t="s">
        <v>104</v>
      </c>
      <c r="G86" s="91" t="s">
        <v>255</v>
      </c>
    </row>
    <row r="87" spans="1:7">
      <c r="A87" s="42">
        <v>9470561</v>
      </c>
      <c r="B87" s="11" t="s">
        <v>989</v>
      </c>
      <c r="C87" s="11" t="s">
        <v>161</v>
      </c>
      <c r="D87" s="3">
        <v>500</v>
      </c>
      <c r="E87" s="43">
        <v>8940096</v>
      </c>
      <c r="F87" s="11" t="s">
        <v>117</v>
      </c>
      <c r="G87" s="91" t="s">
        <v>255</v>
      </c>
    </row>
    <row r="88" spans="1:7">
      <c r="A88" s="42">
        <v>9469371</v>
      </c>
      <c r="B88" s="11" t="s">
        <v>222</v>
      </c>
      <c r="C88" s="11" t="s">
        <v>561</v>
      </c>
      <c r="D88" s="3">
        <v>500</v>
      </c>
      <c r="E88" s="43">
        <v>8940033</v>
      </c>
      <c r="F88" s="11" t="s">
        <v>487</v>
      </c>
      <c r="G88" s="91" t="s">
        <v>255</v>
      </c>
    </row>
    <row r="89" spans="1:7">
      <c r="A89" s="42">
        <v>9468851</v>
      </c>
      <c r="B89" s="11" t="s">
        <v>562</v>
      </c>
      <c r="C89" s="11" t="s">
        <v>161</v>
      </c>
      <c r="D89" s="3">
        <v>500</v>
      </c>
      <c r="E89" s="43">
        <v>8940052</v>
      </c>
      <c r="F89" s="11" t="s">
        <v>176</v>
      </c>
      <c r="G89" s="91" t="s">
        <v>255</v>
      </c>
    </row>
    <row r="90" spans="1:7">
      <c r="A90" s="42">
        <v>9470131</v>
      </c>
      <c r="B90" s="11" t="s">
        <v>936</v>
      </c>
      <c r="C90" s="11" t="s">
        <v>105</v>
      </c>
      <c r="D90" s="3">
        <v>500</v>
      </c>
      <c r="E90" s="43">
        <v>8940976</v>
      </c>
      <c r="F90" s="11" t="s">
        <v>158</v>
      </c>
      <c r="G90" s="91" t="s">
        <v>255</v>
      </c>
    </row>
    <row r="91" spans="1:7">
      <c r="A91" s="42">
        <v>9468905</v>
      </c>
      <c r="B91" s="11" t="s">
        <v>332</v>
      </c>
      <c r="C91" s="11" t="s">
        <v>183</v>
      </c>
      <c r="D91" s="3">
        <v>500</v>
      </c>
      <c r="E91" s="43">
        <v>8940096</v>
      </c>
      <c r="F91" s="11" t="s">
        <v>117</v>
      </c>
      <c r="G91" s="91" t="s">
        <v>255</v>
      </c>
    </row>
    <row r="92" spans="1:7">
      <c r="A92" s="42">
        <v>9466729</v>
      </c>
      <c r="B92" s="11" t="s">
        <v>333</v>
      </c>
      <c r="C92" s="11" t="s">
        <v>334</v>
      </c>
      <c r="D92" s="3">
        <v>500</v>
      </c>
      <c r="E92" s="43">
        <v>8940052</v>
      </c>
      <c r="F92" s="11" t="s">
        <v>176</v>
      </c>
      <c r="G92" s="91" t="s">
        <v>255</v>
      </c>
    </row>
    <row r="93" spans="1:7">
      <c r="A93" s="42">
        <v>9467454</v>
      </c>
      <c r="B93" s="11" t="s">
        <v>335</v>
      </c>
      <c r="C93" s="11" t="s">
        <v>187</v>
      </c>
      <c r="D93" s="3">
        <v>500</v>
      </c>
      <c r="E93" s="43">
        <v>8940073</v>
      </c>
      <c r="F93" s="11" t="s">
        <v>173</v>
      </c>
      <c r="G93" s="91" t="s">
        <v>255</v>
      </c>
    </row>
    <row r="94" spans="1:7">
      <c r="A94" s="42">
        <v>9469574</v>
      </c>
      <c r="B94" s="11" t="s">
        <v>563</v>
      </c>
      <c r="C94" s="11" t="s">
        <v>197</v>
      </c>
      <c r="D94" s="3">
        <v>500</v>
      </c>
      <c r="E94" s="43">
        <v>8940976</v>
      </c>
      <c r="F94" s="11" t="s">
        <v>158</v>
      </c>
      <c r="G94" s="91" t="s">
        <v>255</v>
      </c>
    </row>
    <row r="95" spans="1:7">
      <c r="A95" s="42">
        <v>9470407</v>
      </c>
      <c r="B95" s="11" t="s">
        <v>961</v>
      </c>
      <c r="C95" s="11" t="s">
        <v>482</v>
      </c>
      <c r="D95" s="3">
        <v>500</v>
      </c>
      <c r="E95" s="43">
        <v>8940458</v>
      </c>
      <c r="F95" s="11" t="s">
        <v>177</v>
      </c>
      <c r="G95" s="91" t="s">
        <v>255</v>
      </c>
    </row>
    <row r="96" spans="1:7">
      <c r="A96" s="42">
        <v>9470052</v>
      </c>
      <c r="B96" s="11" t="s">
        <v>862</v>
      </c>
      <c r="C96" s="11" t="s">
        <v>863</v>
      </c>
      <c r="D96" s="3">
        <v>500</v>
      </c>
      <c r="E96" s="43">
        <v>8941461</v>
      </c>
      <c r="F96" s="11" t="s">
        <v>214</v>
      </c>
      <c r="G96" s="91" t="s">
        <v>255</v>
      </c>
    </row>
    <row r="97" spans="1:7">
      <c r="A97" s="42">
        <v>9469858</v>
      </c>
      <c r="B97" s="11" t="s">
        <v>564</v>
      </c>
      <c r="C97" s="11" t="s">
        <v>348</v>
      </c>
      <c r="D97" s="3">
        <v>500</v>
      </c>
      <c r="E97" s="43">
        <v>8940073</v>
      </c>
      <c r="F97" s="11" t="s">
        <v>173</v>
      </c>
      <c r="G97" s="91" t="s">
        <v>255</v>
      </c>
    </row>
    <row r="98" spans="1:7">
      <c r="A98" s="42">
        <v>9470450</v>
      </c>
      <c r="B98" s="11" t="s">
        <v>962</v>
      </c>
      <c r="C98" s="11" t="s">
        <v>170</v>
      </c>
      <c r="D98" s="3">
        <v>500</v>
      </c>
      <c r="E98" s="43">
        <v>8941359</v>
      </c>
      <c r="F98" s="11" t="s">
        <v>122</v>
      </c>
      <c r="G98" s="91" t="s">
        <v>255</v>
      </c>
    </row>
    <row r="99" spans="1:7">
      <c r="A99" s="42">
        <v>9470363</v>
      </c>
      <c r="B99" s="11" t="s">
        <v>882</v>
      </c>
      <c r="C99" s="11" t="s">
        <v>883</v>
      </c>
      <c r="D99" s="3">
        <v>500</v>
      </c>
      <c r="E99" s="43">
        <v>8940073</v>
      </c>
      <c r="F99" s="11" t="s">
        <v>173</v>
      </c>
      <c r="G99" s="91" t="s">
        <v>255</v>
      </c>
    </row>
    <row r="100" spans="1:7">
      <c r="A100" s="42">
        <v>9469296</v>
      </c>
      <c r="B100" s="11" t="s">
        <v>565</v>
      </c>
      <c r="C100" s="11" t="s">
        <v>183</v>
      </c>
      <c r="D100" s="3">
        <v>500</v>
      </c>
      <c r="E100" s="43">
        <v>8940033</v>
      </c>
      <c r="F100" s="11" t="s">
        <v>487</v>
      </c>
      <c r="G100" s="91" t="s">
        <v>255</v>
      </c>
    </row>
    <row r="101" spans="1:7">
      <c r="A101" s="42">
        <v>9467776</v>
      </c>
      <c r="B101" s="11" t="s">
        <v>336</v>
      </c>
      <c r="C101" s="11" t="s">
        <v>436</v>
      </c>
      <c r="D101" s="3">
        <v>500</v>
      </c>
      <c r="E101" s="43">
        <v>8940073</v>
      </c>
      <c r="F101" s="11" t="s">
        <v>173</v>
      </c>
      <c r="G101" s="91" t="s">
        <v>255</v>
      </c>
    </row>
    <row r="102" spans="1:7">
      <c r="A102" s="42">
        <v>9469149</v>
      </c>
      <c r="B102" s="11" t="s">
        <v>566</v>
      </c>
      <c r="C102" s="11" t="s">
        <v>231</v>
      </c>
      <c r="D102" s="3">
        <v>500</v>
      </c>
      <c r="E102" s="43">
        <v>8940524</v>
      </c>
      <c r="F102" s="11" t="s">
        <v>112</v>
      </c>
      <c r="G102" s="91" t="s">
        <v>255</v>
      </c>
    </row>
    <row r="103" spans="1:7">
      <c r="A103" s="42">
        <v>9469591</v>
      </c>
      <c r="B103" s="11" t="s">
        <v>567</v>
      </c>
      <c r="C103" s="11" t="s">
        <v>568</v>
      </c>
      <c r="D103" s="3">
        <v>500</v>
      </c>
      <c r="E103" s="43">
        <v>8940926</v>
      </c>
      <c r="F103" s="11" t="s">
        <v>174</v>
      </c>
      <c r="G103" s="91" t="s">
        <v>255</v>
      </c>
    </row>
    <row r="104" spans="1:7">
      <c r="A104" s="42">
        <v>9469127</v>
      </c>
      <c r="B104" s="11" t="s">
        <v>569</v>
      </c>
      <c r="C104" s="11" t="s">
        <v>103</v>
      </c>
      <c r="D104" s="3">
        <v>500</v>
      </c>
      <c r="E104" s="43">
        <v>8940030</v>
      </c>
      <c r="F104" s="11" t="s">
        <v>102</v>
      </c>
      <c r="G104" s="91" t="s">
        <v>255</v>
      </c>
    </row>
    <row r="105" spans="1:7">
      <c r="A105" s="42">
        <v>9467176</v>
      </c>
      <c r="B105" s="11" t="s">
        <v>337</v>
      </c>
      <c r="C105" s="11" t="s">
        <v>338</v>
      </c>
      <c r="D105" s="3">
        <v>500</v>
      </c>
      <c r="E105" s="43">
        <v>8940052</v>
      </c>
      <c r="F105" s="11" t="s">
        <v>176</v>
      </c>
      <c r="G105" s="91" t="s">
        <v>255</v>
      </c>
    </row>
    <row r="106" spans="1:7">
      <c r="A106" s="42">
        <v>9469264</v>
      </c>
      <c r="B106" s="11" t="s">
        <v>570</v>
      </c>
      <c r="C106" s="11" t="s">
        <v>571</v>
      </c>
      <c r="D106" s="3">
        <v>500</v>
      </c>
      <c r="E106" s="43">
        <v>8940052</v>
      </c>
      <c r="F106" s="11" t="s">
        <v>176</v>
      </c>
      <c r="G106" s="91" t="s">
        <v>255</v>
      </c>
    </row>
    <row r="107" spans="1:7">
      <c r="A107" s="42">
        <v>9469491</v>
      </c>
      <c r="B107" s="11" t="s">
        <v>572</v>
      </c>
      <c r="C107" s="11" t="s">
        <v>226</v>
      </c>
      <c r="D107" s="3">
        <v>500</v>
      </c>
      <c r="E107" s="43">
        <v>8940926</v>
      </c>
      <c r="F107" s="11" t="s">
        <v>174</v>
      </c>
      <c r="G107" s="91" t="s">
        <v>255</v>
      </c>
    </row>
    <row r="108" spans="1:7">
      <c r="A108" s="42">
        <v>9468872</v>
      </c>
      <c r="B108" s="11" t="s">
        <v>573</v>
      </c>
      <c r="C108" s="11" t="s">
        <v>574</v>
      </c>
      <c r="D108" s="3">
        <v>500</v>
      </c>
      <c r="E108" s="43">
        <v>8940073</v>
      </c>
      <c r="F108" s="11" t="s">
        <v>173</v>
      </c>
      <c r="G108" s="91" t="s">
        <v>255</v>
      </c>
    </row>
    <row r="109" spans="1:7">
      <c r="A109" s="42">
        <v>9469812</v>
      </c>
      <c r="B109" s="11" t="s">
        <v>575</v>
      </c>
      <c r="C109" s="11" t="s">
        <v>576</v>
      </c>
      <c r="D109" s="3">
        <v>500</v>
      </c>
      <c r="E109" s="43">
        <v>8940012</v>
      </c>
      <c r="F109" s="11" t="s">
        <v>298</v>
      </c>
      <c r="G109" s="91" t="s">
        <v>255</v>
      </c>
    </row>
    <row r="110" spans="1:7">
      <c r="A110" s="42">
        <v>9469101</v>
      </c>
      <c r="B110" s="11" t="s">
        <v>577</v>
      </c>
      <c r="C110" s="11" t="s">
        <v>304</v>
      </c>
      <c r="D110" s="3">
        <v>500</v>
      </c>
      <c r="E110" s="43">
        <v>8940012</v>
      </c>
      <c r="F110" s="11" t="s">
        <v>298</v>
      </c>
      <c r="G110" s="91" t="s">
        <v>255</v>
      </c>
    </row>
    <row r="111" spans="1:7">
      <c r="A111" s="42">
        <v>9467556</v>
      </c>
      <c r="B111" s="11" t="s">
        <v>964</v>
      </c>
      <c r="C111" s="11" t="s">
        <v>103</v>
      </c>
      <c r="D111" s="3">
        <v>500</v>
      </c>
      <c r="E111" s="43">
        <v>8940096</v>
      </c>
      <c r="F111" s="11" t="s">
        <v>117</v>
      </c>
      <c r="G111" s="91" t="s">
        <v>255</v>
      </c>
    </row>
    <row r="112" spans="1:7">
      <c r="A112" s="42">
        <v>9468908</v>
      </c>
      <c r="B112" s="11" t="s">
        <v>578</v>
      </c>
      <c r="C112" s="11" t="s">
        <v>220</v>
      </c>
      <c r="D112" s="3">
        <v>500</v>
      </c>
      <c r="E112" s="43">
        <v>8940096</v>
      </c>
      <c r="F112" s="11" t="s">
        <v>117</v>
      </c>
      <c r="G112" s="91" t="s">
        <v>255</v>
      </c>
    </row>
    <row r="113" spans="1:7">
      <c r="A113" s="42">
        <v>9467343</v>
      </c>
      <c r="B113" s="11" t="s">
        <v>340</v>
      </c>
      <c r="C113" s="11" t="s">
        <v>159</v>
      </c>
      <c r="D113" s="3">
        <v>500</v>
      </c>
      <c r="E113" s="43">
        <v>8941359</v>
      </c>
      <c r="F113" s="11" t="s">
        <v>122</v>
      </c>
      <c r="G113" s="91" t="s">
        <v>255</v>
      </c>
    </row>
    <row r="114" spans="1:7">
      <c r="A114" s="42">
        <v>9469035</v>
      </c>
      <c r="B114" s="11" t="s">
        <v>579</v>
      </c>
      <c r="C114" s="11" t="s">
        <v>209</v>
      </c>
      <c r="D114" s="3">
        <v>500</v>
      </c>
      <c r="E114" s="43">
        <v>8940894</v>
      </c>
      <c r="F114" s="11" t="s">
        <v>104</v>
      </c>
      <c r="G114" s="91" t="s">
        <v>255</v>
      </c>
    </row>
    <row r="115" spans="1:7">
      <c r="A115" s="42">
        <v>9469131</v>
      </c>
      <c r="B115" s="11" t="s">
        <v>580</v>
      </c>
      <c r="C115" s="11" t="s">
        <v>581</v>
      </c>
      <c r="D115" s="3">
        <v>500</v>
      </c>
      <c r="E115" s="43">
        <v>8940549</v>
      </c>
      <c r="F115" s="11" t="s">
        <v>109</v>
      </c>
      <c r="G115" s="91" t="s">
        <v>255</v>
      </c>
    </row>
    <row r="116" spans="1:7">
      <c r="A116" s="42">
        <v>9469573</v>
      </c>
      <c r="B116" s="11" t="s">
        <v>580</v>
      </c>
      <c r="C116" s="11" t="s">
        <v>582</v>
      </c>
      <c r="D116" s="3">
        <v>500</v>
      </c>
      <c r="E116" s="43">
        <v>8940549</v>
      </c>
      <c r="F116" s="11" t="s">
        <v>109</v>
      </c>
      <c r="G116" s="91" t="s">
        <v>255</v>
      </c>
    </row>
    <row r="117" spans="1:7">
      <c r="A117" s="42">
        <v>9469000</v>
      </c>
      <c r="B117" s="11" t="s">
        <v>583</v>
      </c>
      <c r="C117" s="11" t="s">
        <v>584</v>
      </c>
      <c r="D117" s="3">
        <v>500</v>
      </c>
      <c r="E117" s="43">
        <v>8940096</v>
      </c>
      <c r="F117" s="11" t="s">
        <v>117</v>
      </c>
      <c r="G117" s="91" t="s">
        <v>255</v>
      </c>
    </row>
    <row r="118" spans="1:7">
      <c r="A118" s="42">
        <v>9470519</v>
      </c>
      <c r="B118" s="11" t="s">
        <v>990</v>
      </c>
      <c r="C118" s="11" t="s">
        <v>991</v>
      </c>
      <c r="D118" s="3">
        <v>500</v>
      </c>
      <c r="E118" s="43">
        <v>8941343</v>
      </c>
      <c r="F118" s="11" t="s">
        <v>124</v>
      </c>
      <c r="G118" s="91" t="s">
        <v>255</v>
      </c>
    </row>
    <row r="119" spans="1:7">
      <c r="A119" s="42">
        <v>9464830</v>
      </c>
      <c r="B119" s="11" t="s">
        <v>585</v>
      </c>
      <c r="C119" s="11" t="s">
        <v>586</v>
      </c>
      <c r="D119" s="3">
        <v>500</v>
      </c>
      <c r="E119" s="43">
        <v>8940448</v>
      </c>
      <c r="F119" s="11" t="s">
        <v>157</v>
      </c>
      <c r="G119" s="91" t="s">
        <v>255</v>
      </c>
    </row>
    <row r="120" spans="1:7">
      <c r="A120" s="42">
        <v>9469871</v>
      </c>
      <c r="B120" s="11" t="s">
        <v>587</v>
      </c>
      <c r="C120" s="11" t="s">
        <v>588</v>
      </c>
      <c r="D120" s="3">
        <v>500</v>
      </c>
      <c r="E120" s="43">
        <v>8940070</v>
      </c>
      <c r="F120" s="11" t="s">
        <v>119</v>
      </c>
      <c r="G120" s="91" t="s">
        <v>255</v>
      </c>
    </row>
    <row r="121" spans="1:7">
      <c r="A121" s="42">
        <v>9469199</v>
      </c>
      <c r="B121" s="11" t="s">
        <v>589</v>
      </c>
      <c r="C121" s="11" t="s">
        <v>590</v>
      </c>
      <c r="D121" s="3">
        <v>500</v>
      </c>
      <c r="E121" s="43">
        <v>8940052</v>
      </c>
      <c r="F121" s="11" t="s">
        <v>176</v>
      </c>
      <c r="G121" s="91" t="s">
        <v>255</v>
      </c>
    </row>
    <row r="122" spans="1:7">
      <c r="A122" s="42">
        <v>9467430</v>
      </c>
      <c r="B122" s="11" t="s">
        <v>342</v>
      </c>
      <c r="C122" s="11" t="s">
        <v>164</v>
      </c>
      <c r="D122" s="3">
        <v>500</v>
      </c>
      <c r="E122" s="43">
        <v>8940866</v>
      </c>
      <c r="F122" s="11" t="s">
        <v>107</v>
      </c>
      <c r="G122" s="91" t="s">
        <v>255</v>
      </c>
    </row>
    <row r="123" spans="1:7">
      <c r="A123" s="42">
        <v>9467253</v>
      </c>
      <c r="B123" s="11" t="s">
        <v>343</v>
      </c>
      <c r="C123" s="11" t="s">
        <v>309</v>
      </c>
      <c r="D123" s="3">
        <v>500</v>
      </c>
      <c r="E123" s="43">
        <v>8940052</v>
      </c>
      <c r="F123" s="11" t="s">
        <v>176</v>
      </c>
      <c r="G123" s="91" t="s">
        <v>255</v>
      </c>
    </row>
    <row r="124" spans="1:7">
      <c r="A124" s="42">
        <v>9467606</v>
      </c>
      <c r="B124" s="11" t="s">
        <v>344</v>
      </c>
      <c r="C124" s="11" t="s">
        <v>345</v>
      </c>
      <c r="D124" s="3">
        <v>500</v>
      </c>
      <c r="E124" s="43">
        <v>8940096</v>
      </c>
      <c r="F124" s="11" t="s">
        <v>117</v>
      </c>
      <c r="G124" s="91" t="s">
        <v>255</v>
      </c>
    </row>
    <row r="125" spans="1:7">
      <c r="A125" s="42">
        <v>9465667</v>
      </c>
      <c r="B125" s="11" t="s">
        <v>223</v>
      </c>
      <c r="C125" s="11" t="s">
        <v>224</v>
      </c>
      <c r="D125" s="3">
        <v>631</v>
      </c>
      <c r="E125" s="43">
        <v>8940448</v>
      </c>
      <c r="F125" s="11" t="s">
        <v>157</v>
      </c>
      <c r="G125" s="91" t="s">
        <v>255</v>
      </c>
    </row>
    <row r="126" spans="1:7">
      <c r="A126" s="42">
        <v>9469051</v>
      </c>
      <c r="B126" s="11" t="s">
        <v>591</v>
      </c>
      <c r="C126" s="11" t="s">
        <v>592</v>
      </c>
      <c r="D126" s="3">
        <v>500</v>
      </c>
      <c r="E126" s="43">
        <v>8940073</v>
      </c>
      <c r="F126" s="11" t="s">
        <v>173</v>
      </c>
      <c r="G126" s="91" t="s">
        <v>255</v>
      </c>
    </row>
    <row r="127" spans="1:7">
      <c r="A127" s="42">
        <v>9467602</v>
      </c>
      <c r="B127" s="11" t="s">
        <v>225</v>
      </c>
      <c r="C127" s="11" t="s">
        <v>230</v>
      </c>
      <c r="D127" s="3">
        <v>500</v>
      </c>
      <c r="E127" s="43">
        <v>8940524</v>
      </c>
      <c r="F127" s="11" t="s">
        <v>112</v>
      </c>
      <c r="G127" s="91" t="s">
        <v>255</v>
      </c>
    </row>
    <row r="128" spans="1:7">
      <c r="A128" s="42">
        <v>9469955</v>
      </c>
      <c r="B128" s="11" t="s">
        <v>225</v>
      </c>
      <c r="C128" s="11" t="s">
        <v>482</v>
      </c>
      <c r="D128" s="3">
        <v>500</v>
      </c>
      <c r="E128" s="43">
        <v>8940524</v>
      </c>
      <c r="F128" s="11" t="s">
        <v>112</v>
      </c>
      <c r="G128" s="91" t="s">
        <v>255</v>
      </c>
    </row>
    <row r="129" spans="1:7">
      <c r="A129" s="42">
        <v>9469996</v>
      </c>
      <c r="B129" s="11" t="s">
        <v>593</v>
      </c>
      <c r="C129" s="11" t="s">
        <v>594</v>
      </c>
      <c r="D129" s="3">
        <v>500</v>
      </c>
      <c r="E129" s="43">
        <v>8941359</v>
      </c>
      <c r="F129" s="11" t="s">
        <v>122</v>
      </c>
      <c r="G129" s="91" t="s">
        <v>255</v>
      </c>
    </row>
    <row r="130" spans="1:7">
      <c r="A130" s="42">
        <v>9468387</v>
      </c>
      <c r="B130" s="11" t="s">
        <v>438</v>
      </c>
      <c r="C130" s="11" t="s">
        <v>98</v>
      </c>
      <c r="D130" s="3">
        <v>500</v>
      </c>
      <c r="E130" s="43">
        <v>8940976</v>
      </c>
      <c r="F130" s="11" t="s">
        <v>158</v>
      </c>
      <c r="G130" s="91" t="s">
        <v>255</v>
      </c>
    </row>
    <row r="131" spans="1:7">
      <c r="A131" s="42">
        <v>9469136</v>
      </c>
      <c r="B131" s="11" t="s">
        <v>595</v>
      </c>
      <c r="C131" s="11" t="s">
        <v>596</v>
      </c>
      <c r="D131" s="3">
        <v>500</v>
      </c>
      <c r="E131" s="43">
        <v>8940096</v>
      </c>
      <c r="F131" s="11" t="s">
        <v>117</v>
      </c>
      <c r="G131" s="91" t="s">
        <v>255</v>
      </c>
    </row>
    <row r="132" spans="1:7">
      <c r="A132" s="42">
        <v>9470364</v>
      </c>
      <c r="B132" s="11" t="s">
        <v>884</v>
      </c>
      <c r="C132" s="11" t="s">
        <v>885</v>
      </c>
      <c r="D132" s="3">
        <v>500</v>
      </c>
      <c r="E132" s="43">
        <v>8940073</v>
      </c>
      <c r="F132" s="11" t="s">
        <v>173</v>
      </c>
      <c r="G132" s="91" t="s">
        <v>255</v>
      </c>
    </row>
    <row r="133" spans="1:7">
      <c r="A133" s="42">
        <v>9469892</v>
      </c>
      <c r="B133" s="11" t="s">
        <v>346</v>
      </c>
      <c r="C133" s="11" t="s">
        <v>238</v>
      </c>
      <c r="D133" s="3">
        <v>500</v>
      </c>
      <c r="E133" s="43">
        <v>8940458</v>
      </c>
      <c r="F133" s="11" t="s">
        <v>177</v>
      </c>
      <c r="G133" s="91" t="s">
        <v>255</v>
      </c>
    </row>
    <row r="134" spans="1:7">
      <c r="A134" s="42">
        <v>9469261</v>
      </c>
      <c r="B134" s="11" t="s">
        <v>597</v>
      </c>
      <c r="C134" s="11" t="s">
        <v>310</v>
      </c>
      <c r="D134" s="3">
        <v>500</v>
      </c>
      <c r="E134" s="43">
        <v>8940052</v>
      </c>
      <c r="F134" s="11" t="s">
        <v>176</v>
      </c>
      <c r="G134" s="91" t="s">
        <v>255</v>
      </c>
    </row>
    <row r="135" spans="1:7">
      <c r="A135" s="42">
        <v>9470559</v>
      </c>
      <c r="B135" s="11" t="s">
        <v>597</v>
      </c>
      <c r="C135" s="11" t="s">
        <v>992</v>
      </c>
      <c r="D135" s="3">
        <v>500</v>
      </c>
      <c r="E135" s="43">
        <v>8940052</v>
      </c>
      <c r="F135" s="11" t="s">
        <v>176</v>
      </c>
      <c r="G135" s="91" t="s">
        <v>255</v>
      </c>
    </row>
    <row r="136" spans="1:7">
      <c r="A136" s="42">
        <v>9469040</v>
      </c>
      <c r="B136" s="11" t="s">
        <v>598</v>
      </c>
      <c r="C136" s="11" t="s">
        <v>451</v>
      </c>
      <c r="D136" s="3">
        <v>500</v>
      </c>
      <c r="E136" s="43">
        <v>8940096</v>
      </c>
      <c r="F136" s="11" t="s">
        <v>117</v>
      </c>
      <c r="G136" s="91" t="s">
        <v>255</v>
      </c>
    </row>
    <row r="137" spans="1:7">
      <c r="A137" s="42">
        <v>9470425</v>
      </c>
      <c r="B137" s="11" t="s">
        <v>965</v>
      </c>
      <c r="C137" s="11" t="s">
        <v>238</v>
      </c>
      <c r="D137" s="3">
        <v>500</v>
      </c>
      <c r="E137" s="43">
        <v>8940033</v>
      </c>
      <c r="F137" s="11" t="s">
        <v>487</v>
      </c>
      <c r="G137" s="91" t="s">
        <v>255</v>
      </c>
    </row>
    <row r="138" spans="1:7">
      <c r="A138" s="42">
        <v>9468388</v>
      </c>
      <c r="B138" s="11" t="s">
        <v>937</v>
      </c>
      <c r="C138" s="11" t="s">
        <v>209</v>
      </c>
      <c r="D138" s="3">
        <v>500</v>
      </c>
      <c r="E138" s="43">
        <v>8940976</v>
      </c>
      <c r="F138" s="11" t="s">
        <v>158</v>
      </c>
      <c r="G138" s="91" t="s">
        <v>255</v>
      </c>
    </row>
    <row r="139" spans="1:7">
      <c r="A139" s="42">
        <v>9469209</v>
      </c>
      <c r="B139" s="11" t="s">
        <v>599</v>
      </c>
      <c r="C139" s="11" t="s">
        <v>254</v>
      </c>
      <c r="D139" s="3">
        <v>500</v>
      </c>
      <c r="E139" s="43">
        <v>8940448</v>
      </c>
      <c r="F139" s="11" t="s">
        <v>157</v>
      </c>
      <c r="G139" s="91" t="s">
        <v>255</v>
      </c>
    </row>
    <row r="140" spans="1:7">
      <c r="A140" s="42">
        <v>9470223</v>
      </c>
      <c r="B140" s="11" t="s">
        <v>854</v>
      </c>
      <c r="C140" s="11" t="s">
        <v>855</v>
      </c>
      <c r="D140" s="3">
        <v>500</v>
      </c>
      <c r="E140" s="43">
        <v>8940458</v>
      </c>
      <c r="F140" s="11" t="s">
        <v>177</v>
      </c>
      <c r="G140" s="91" t="s">
        <v>255</v>
      </c>
    </row>
    <row r="141" spans="1:7">
      <c r="A141" s="42">
        <v>9470398</v>
      </c>
      <c r="B141" s="11" t="s">
        <v>903</v>
      </c>
      <c r="C141" s="11" t="s">
        <v>113</v>
      </c>
      <c r="D141" s="3">
        <v>500</v>
      </c>
      <c r="E141" s="43">
        <v>8940894</v>
      </c>
      <c r="F141" s="11" t="s">
        <v>104</v>
      </c>
      <c r="G141" s="91" t="s">
        <v>255</v>
      </c>
    </row>
    <row r="142" spans="1:7">
      <c r="A142" s="42">
        <v>9470109</v>
      </c>
      <c r="B142" s="11" t="s">
        <v>922</v>
      </c>
      <c r="C142" s="11" t="s">
        <v>923</v>
      </c>
      <c r="D142" s="3">
        <v>500</v>
      </c>
      <c r="E142" s="43">
        <v>8940535</v>
      </c>
      <c r="F142" s="11" t="s">
        <v>111</v>
      </c>
      <c r="G142" s="91" t="s">
        <v>255</v>
      </c>
    </row>
    <row r="143" spans="1:7">
      <c r="A143" s="42">
        <v>9468966</v>
      </c>
      <c r="B143" s="11" t="s">
        <v>600</v>
      </c>
      <c r="C143" s="11" t="s">
        <v>601</v>
      </c>
      <c r="D143" s="3">
        <v>500</v>
      </c>
      <c r="E143" s="43">
        <v>8940052</v>
      </c>
      <c r="F143" s="11" t="s">
        <v>176</v>
      </c>
      <c r="G143" s="91" t="s">
        <v>255</v>
      </c>
    </row>
    <row r="144" spans="1:7">
      <c r="A144" s="42">
        <v>9468967</v>
      </c>
      <c r="B144" s="11" t="s">
        <v>600</v>
      </c>
      <c r="C144" s="11" t="s">
        <v>103</v>
      </c>
      <c r="D144" s="3">
        <v>500</v>
      </c>
      <c r="E144" s="43">
        <v>8940052</v>
      </c>
      <c r="F144" s="11" t="s">
        <v>176</v>
      </c>
      <c r="G144" s="91" t="s">
        <v>255</v>
      </c>
    </row>
    <row r="145" spans="1:7">
      <c r="A145" s="42">
        <v>9469519</v>
      </c>
      <c r="B145" s="11" t="s">
        <v>602</v>
      </c>
      <c r="C145" s="11" t="s">
        <v>603</v>
      </c>
      <c r="D145" s="3">
        <v>500</v>
      </c>
      <c r="E145" s="43">
        <v>8940535</v>
      </c>
      <c r="F145" s="11" t="s">
        <v>111</v>
      </c>
      <c r="G145" s="91" t="s">
        <v>255</v>
      </c>
    </row>
    <row r="146" spans="1:7">
      <c r="A146" s="42">
        <v>9469823</v>
      </c>
      <c r="B146" s="11" t="s">
        <v>604</v>
      </c>
      <c r="C146" s="11" t="s">
        <v>605</v>
      </c>
      <c r="D146" s="3">
        <v>500</v>
      </c>
      <c r="E146" s="43">
        <v>8940926</v>
      </c>
      <c r="F146" s="11" t="s">
        <v>174</v>
      </c>
      <c r="G146" s="91" t="s">
        <v>255</v>
      </c>
    </row>
    <row r="147" spans="1:7">
      <c r="A147" s="42">
        <v>9469918</v>
      </c>
      <c r="B147" s="11" t="s">
        <v>606</v>
      </c>
      <c r="C147" s="11" t="s">
        <v>607</v>
      </c>
      <c r="D147" s="3">
        <v>500</v>
      </c>
      <c r="E147" s="43">
        <v>8940052</v>
      </c>
      <c r="F147" s="11" t="s">
        <v>176</v>
      </c>
      <c r="G147" s="91" t="s">
        <v>255</v>
      </c>
    </row>
    <row r="148" spans="1:7">
      <c r="A148" s="42">
        <v>9467420</v>
      </c>
      <c r="B148" s="11" t="s">
        <v>350</v>
      </c>
      <c r="C148" s="11" t="s">
        <v>351</v>
      </c>
      <c r="D148" s="3">
        <v>500</v>
      </c>
      <c r="E148" s="43">
        <v>8940033</v>
      </c>
      <c r="F148" s="11" t="s">
        <v>487</v>
      </c>
      <c r="G148" s="91" t="s">
        <v>255</v>
      </c>
    </row>
    <row r="149" spans="1:7">
      <c r="A149" s="42">
        <v>9461986</v>
      </c>
      <c r="B149" s="11" t="s">
        <v>193</v>
      </c>
      <c r="C149" s="11" t="s">
        <v>194</v>
      </c>
      <c r="D149" s="3">
        <v>500</v>
      </c>
      <c r="E149" s="43">
        <v>8940894</v>
      </c>
      <c r="F149" s="11" t="s">
        <v>104</v>
      </c>
      <c r="G149" s="91" t="s">
        <v>255</v>
      </c>
    </row>
    <row r="150" spans="1:7">
      <c r="A150" s="42">
        <v>9468913</v>
      </c>
      <c r="B150" s="11" t="s">
        <v>608</v>
      </c>
      <c r="C150" s="11" t="s">
        <v>183</v>
      </c>
      <c r="D150" s="3">
        <v>500</v>
      </c>
      <c r="E150" s="43">
        <v>8940096</v>
      </c>
      <c r="F150" s="11" t="s">
        <v>117</v>
      </c>
      <c r="G150" s="91" t="s">
        <v>255</v>
      </c>
    </row>
    <row r="151" spans="1:7">
      <c r="A151" s="42">
        <v>9469583</v>
      </c>
      <c r="B151" s="11" t="s">
        <v>609</v>
      </c>
      <c r="C151" s="11" t="s">
        <v>93</v>
      </c>
      <c r="D151" s="3">
        <v>500</v>
      </c>
      <c r="E151" s="43">
        <v>8940976</v>
      </c>
      <c r="F151" s="11" t="s">
        <v>158</v>
      </c>
      <c r="G151" s="91" t="s">
        <v>255</v>
      </c>
    </row>
    <row r="152" spans="1:7">
      <c r="A152" s="42">
        <v>9469350</v>
      </c>
      <c r="B152" s="11" t="s">
        <v>610</v>
      </c>
      <c r="C152" s="11" t="s">
        <v>115</v>
      </c>
      <c r="D152" s="3">
        <v>500</v>
      </c>
      <c r="E152" s="43">
        <v>8940033</v>
      </c>
      <c r="F152" s="11" t="s">
        <v>487</v>
      </c>
      <c r="G152" s="91" t="s">
        <v>255</v>
      </c>
    </row>
    <row r="153" spans="1:7">
      <c r="A153" s="42">
        <v>9469435</v>
      </c>
      <c r="B153" s="11" t="s">
        <v>993</v>
      </c>
      <c r="C153" s="11" t="s">
        <v>93</v>
      </c>
      <c r="D153" s="3">
        <v>500</v>
      </c>
      <c r="E153" s="43">
        <v>8940052</v>
      </c>
      <c r="F153" s="11" t="s">
        <v>176</v>
      </c>
      <c r="G153" s="91" t="s">
        <v>255</v>
      </c>
    </row>
    <row r="154" spans="1:7">
      <c r="A154" s="42">
        <v>9469346</v>
      </c>
      <c r="B154" s="11" t="s">
        <v>611</v>
      </c>
      <c r="C154" s="11" t="s">
        <v>230</v>
      </c>
      <c r="D154" s="3">
        <v>500</v>
      </c>
      <c r="E154" s="43">
        <v>8940459</v>
      </c>
      <c r="F154" s="11" t="s">
        <v>114</v>
      </c>
      <c r="G154" s="91" t="s">
        <v>255</v>
      </c>
    </row>
    <row r="155" spans="1:7">
      <c r="A155" s="42">
        <v>9469586</v>
      </c>
      <c r="B155" s="11" t="s">
        <v>612</v>
      </c>
      <c r="C155" s="11" t="s">
        <v>613</v>
      </c>
      <c r="D155" s="3">
        <v>500</v>
      </c>
      <c r="E155" s="43">
        <v>8940976</v>
      </c>
      <c r="F155" s="11" t="s">
        <v>158</v>
      </c>
      <c r="G155" s="91" t="s">
        <v>255</v>
      </c>
    </row>
    <row r="156" spans="1:7">
      <c r="A156" s="42">
        <v>9468914</v>
      </c>
      <c r="B156" s="11" t="s">
        <v>951</v>
      </c>
      <c r="C156" s="11" t="s">
        <v>165</v>
      </c>
      <c r="D156" s="3">
        <v>500</v>
      </c>
      <c r="E156" s="43">
        <v>8940096</v>
      </c>
      <c r="F156" s="11" t="s">
        <v>117</v>
      </c>
      <c r="G156" s="91" t="s">
        <v>255</v>
      </c>
    </row>
    <row r="157" spans="1:7">
      <c r="A157" s="42">
        <v>9468968</v>
      </c>
      <c r="B157" s="11" t="s">
        <v>614</v>
      </c>
      <c r="C157" s="11" t="s">
        <v>615</v>
      </c>
      <c r="D157" s="3">
        <v>500</v>
      </c>
      <c r="E157" s="43">
        <v>8940052</v>
      </c>
      <c r="F157" s="11" t="s">
        <v>176</v>
      </c>
      <c r="G157" s="91" t="s">
        <v>255</v>
      </c>
    </row>
    <row r="158" spans="1:7">
      <c r="A158" s="42">
        <v>9467637</v>
      </c>
      <c r="B158" s="11" t="s">
        <v>353</v>
      </c>
      <c r="C158" s="11" t="s">
        <v>238</v>
      </c>
      <c r="D158" s="3">
        <v>500</v>
      </c>
      <c r="E158" s="43">
        <v>8941359</v>
      </c>
      <c r="F158" s="11" t="s">
        <v>122</v>
      </c>
      <c r="G158" s="91" t="s">
        <v>255</v>
      </c>
    </row>
    <row r="159" spans="1:7">
      <c r="A159" s="42">
        <v>9469757</v>
      </c>
      <c r="B159" s="11" t="s">
        <v>616</v>
      </c>
      <c r="C159" s="11" t="s">
        <v>184</v>
      </c>
      <c r="D159" s="3">
        <v>500</v>
      </c>
      <c r="E159" s="43">
        <v>8940096</v>
      </c>
      <c r="F159" s="11" t="s">
        <v>117</v>
      </c>
      <c r="G159" s="91" t="s">
        <v>255</v>
      </c>
    </row>
    <row r="160" spans="1:7">
      <c r="A160" s="42">
        <v>9468264</v>
      </c>
      <c r="B160" s="11" t="s">
        <v>441</v>
      </c>
      <c r="C160" s="11" t="s">
        <v>442</v>
      </c>
      <c r="D160" s="3">
        <v>506</v>
      </c>
      <c r="E160" s="43">
        <v>8940096</v>
      </c>
      <c r="F160" s="11" t="s">
        <v>117</v>
      </c>
      <c r="G160" s="91" t="s">
        <v>255</v>
      </c>
    </row>
    <row r="161" spans="1:7">
      <c r="A161" s="42">
        <v>9468969</v>
      </c>
      <c r="B161" s="11" t="s">
        <v>617</v>
      </c>
      <c r="C161" s="11" t="s">
        <v>254</v>
      </c>
      <c r="D161" s="3">
        <v>500</v>
      </c>
      <c r="E161" s="43">
        <v>8940052</v>
      </c>
      <c r="F161" s="11" t="s">
        <v>176</v>
      </c>
      <c r="G161" s="91" t="s">
        <v>255</v>
      </c>
    </row>
    <row r="162" spans="1:7">
      <c r="A162" s="42">
        <v>9469768</v>
      </c>
      <c r="B162" s="11" t="s">
        <v>618</v>
      </c>
      <c r="C162" s="11" t="s">
        <v>184</v>
      </c>
      <c r="D162" s="3">
        <v>500</v>
      </c>
      <c r="E162" s="43">
        <v>8940976</v>
      </c>
      <c r="F162" s="11" t="s">
        <v>158</v>
      </c>
      <c r="G162" s="91" t="s">
        <v>255</v>
      </c>
    </row>
    <row r="163" spans="1:7">
      <c r="A163" s="42">
        <v>9469684</v>
      </c>
      <c r="B163" s="11" t="s">
        <v>619</v>
      </c>
      <c r="C163" s="11" t="s">
        <v>620</v>
      </c>
      <c r="D163" s="3">
        <v>500</v>
      </c>
      <c r="E163" s="43">
        <v>8940872</v>
      </c>
      <c r="F163" s="11" t="s">
        <v>106</v>
      </c>
      <c r="G163" s="91" t="s">
        <v>255</v>
      </c>
    </row>
    <row r="164" spans="1:7">
      <c r="A164" s="42">
        <v>9469376</v>
      </c>
      <c r="B164" s="11" t="s">
        <v>621</v>
      </c>
      <c r="C164" s="11" t="s">
        <v>443</v>
      </c>
      <c r="D164" s="3">
        <v>500</v>
      </c>
      <c r="E164" s="43">
        <v>8941100</v>
      </c>
      <c r="F164" s="11" t="s">
        <v>120</v>
      </c>
      <c r="G164" s="91" t="s">
        <v>255</v>
      </c>
    </row>
    <row r="165" spans="1:7">
      <c r="A165" s="42">
        <v>9467511</v>
      </c>
      <c r="B165" s="11" t="s">
        <v>355</v>
      </c>
      <c r="C165" s="11" t="s">
        <v>356</v>
      </c>
      <c r="D165" s="3">
        <v>500</v>
      </c>
      <c r="E165" s="43">
        <v>8940033</v>
      </c>
      <c r="F165" s="11" t="s">
        <v>487</v>
      </c>
      <c r="G165" s="91" t="s">
        <v>255</v>
      </c>
    </row>
    <row r="166" spans="1:7">
      <c r="A166" s="42">
        <v>9470399</v>
      </c>
      <c r="B166" s="11" t="s">
        <v>904</v>
      </c>
      <c r="C166" s="11" t="s">
        <v>902</v>
      </c>
      <c r="D166" s="3">
        <v>500</v>
      </c>
      <c r="E166" s="43">
        <v>8940894</v>
      </c>
      <c r="F166" s="11" t="s">
        <v>104</v>
      </c>
      <c r="G166" s="91" t="s">
        <v>255</v>
      </c>
    </row>
    <row r="167" spans="1:7">
      <c r="A167" s="42">
        <v>9469378</v>
      </c>
      <c r="B167" s="11" t="s">
        <v>622</v>
      </c>
      <c r="C167" s="11" t="s">
        <v>623</v>
      </c>
      <c r="D167" s="3">
        <v>500</v>
      </c>
      <c r="E167" s="43">
        <v>8940033</v>
      </c>
      <c r="F167" s="11" t="s">
        <v>487</v>
      </c>
      <c r="G167" s="91" t="s">
        <v>255</v>
      </c>
    </row>
    <row r="168" spans="1:7">
      <c r="A168" s="42">
        <v>9465270</v>
      </c>
      <c r="B168" s="11" t="s">
        <v>227</v>
      </c>
      <c r="C168" s="11" t="s">
        <v>183</v>
      </c>
      <c r="D168" s="3">
        <v>500</v>
      </c>
      <c r="E168" s="43">
        <v>8940073</v>
      </c>
      <c r="F168" s="11" t="s">
        <v>173</v>
      </c>
      <c r="G168" s="91" t="s">
        <v>255</v>
      </c>
    </row>
    <row r="169" spans="1:7">
      <c r="A169" s="42">
        <v>9468916</v>
      </c>
      <c r="B169" s="11" t="s">
        <v>624</v>
      </c>
      <c r="C169" s="11" t="s">
        <v>301</v>
      </c>
      <c r="D169" s="3">
        <v>500</v>
      </c>
      <c r="E169" s="43">
        <v>8940096</v>
      </c>
      <c r="F169" s="11" t="s">
        <v>117</v>
      </c>
      <c r="G169" s="91" t="s">
        <v>255</v>
      </c>
    </row>
    <row r="170" spans="1:7">
      <c r="A170" s="42">
        <v>9469248</v>
      </c>
      <c r="B170" s="11" t="s">
        <v>625</v>
      </c>
      <c r="C170" s="11" t="s">
        <v>170</v>
      </c>
      <c r="D170" s="3">
        <v>500</v>
      </c>
      <c r="E170" s="43">
        <v>8940052</v>
      </c>
      <c r="F170" s="11" t="s">
        <v>176</v>
      </c>
      <c r="G170" s="91" t="s">
        <v>255</v>
      </c>
    </row>
    <row r="171" spans="1:7">
      <c r="A171" s="42">
        <v>9469259</v>
      </c>
      <c r="B171" s="11" t="s">
        <v>626</v>
      </c>
      <c r="C171" s="11" t="s">
        <v>471</v>
      </c>
      <c r="D171" s="3">
        <v>500</v>
      </c>
      <c r="E171" s="43">
        <v>8941282</v>
      </c>
      <c r="F171" s="11" t="s">
        <v>175</v>
      </c>
      <c r="G171" s="91" t="s">
        <v>255</v>
      </c>
    </row>
    <row r="172" spans="1:7">
      <c r="A172" s="42">
        <v>9470375</v>
      </c>
      <c r="B172" s="11" t="s">
        <v>879</v>
      </c>
      <c r="C172" s="11" t="s">
        <v>880</v>
      </c>
      <c r="D172" s="3">
        <v>500</v>
      </c>
      <c r="E172" s="43">
        <v>8940326</v>
      </c>
      <c r="F172" s="11" t="s">
        <v>116</v>
      </c>
      <c r="G172" s="91" t="s">
        <v>255</v>
      </c>
    </row>
    <row r="173" spans="1:7">
      <c r="A173" s="42">
        <v>9469385</v>
      </c>
      <c r="B173" s="11" t="s">
        <v>358</v>
      </c>
      <c r="C173" s="11" t="s">
        <v>627</v>
      </c>
      <c r="D173" s="3">
        <v>500</v>
      </c>
      <c r="E173" s="43">
        <v>8940096</v>
      </c>
      <c r="F173" s="11" t="s">
        <v>117</v>
      </c>
      <c r="G173" s="91" t="s">
        <v>255</v>
      </c>
    </row>
    <row r="174" spans="1:7">
      <c r="A174" s="42">
        <v>9469434</v>
      </c>
      <c r="B174" s="11" t="s">
        <v>628</v>
      </c>
      <c r="C174" s="11" t="s">
        <v>629</v>
      </c>
      <c r="D174" s="3">
        <v>500</v>
      </c>
      <c r="E174" s="43">
        <v>8940052</v>
      </c>
      <c r="F174" s="11" t="s">
        <v>176</v>
      </c>
      <c r="G174" s="91" t="s">
        <v>255</v>
      </c>
    </row>
    <row r="175" spans="1:7">
      <c r="A175" s="42">
        <v>9469285</v>
      </c>
      <c r="B175" s="11" t="s">
        <v>630</v>
      </c>
      <c r="C175" s="11" t="s">
        <v>188</v>
      </c>
      <c r="D175" s="3">
        <v>500</v>
      </c>
      <c r="E175" s="43">
        <v>8940096</v>
      </c>
      <c r="F175" s="11" t="s">
        <v>117</v>
      </c>
      <c r="G175" s="91" t="s">
        <v>255</v>
      </c>
    </row>
    <row r="176" spans="1:7">
      <c r="A176" s="42">
        <v>9468745</v>
      </c>
      <c r="B176" s="11" t="s">
        <v>631</v>
      </c>
      <c r="C176" s="11" t="s">
        <v>471</v>
      </c>
      <c r="D176" s="3">
        <v>500</v>
      </c>
      <c r="E176" s="43">
        <v>8940096</v>
      </c>
      <c r="F176" s="11" t="s">
        <v>117</v>
      </c>
      <c r="G176" s="91" t="s">
        <v>255</v>
      </c>
    </row>
    <row r="177" spans="1:7">
      <c r="A177" s="42">
        <v>9469164</v>
      </c>
      <c r="B177" s="11" t="s">
        <v>632</v>
      </c>
      <c r="C177" s="11" t="s">
        <v>189</v>
      </c>
      <c r="D177" s="3">
        <v>500</v>
      </c>
      <c r="E177" s="43">
        <v>8940524</v>
      </c>
      <c r="F177" s="11" t="s">
        <v>112</v>
      </c>
      <c r="G177" s="91" t="s">
        <v>255</v>
      </c>
    </row>
    <row r="178" spans="1:7">
      <c r="A178" s="42">
        <v>9469590</v>
      </c>
      <c r="B178" s="11" t="s">
        <v>633</v>
      </c>
      <c r="C178" s="11" t="s">
        <v>634</v>
      </c>
      <c r="D178" s="3">
        <v>500</v>
      </c>
      <c r="E178" s="43">
        <v>8940976</v>
      </c>
      <c r="F178" s="11" t="s">
        <v>158</v>
      </c>
      <c r="G178" s="91" t="s">
        <v>255</v>
      </c>
    </row>
    <row r="179" spans="1:7">
      <c r="A179" s="42">
        <v>9469769</v>
      </c>
      <c r="B179" s="11" t="s">
        <v>633</v>
      </c>
      <c r="C179" s="11" t="s">
        <v>330</v>
      </c>
      <c r="D179" s="3">
        <v>500</v>
      </c>
      <c r="E179" s="43">
        <v>8940976</v>
      </c>
      <c r="F179" s="11" t="s">
        <v>158</v>
      </c>
      <c r="G179" s="91" t="s">
        <v>255</v>
      </c>
    </row>
    <row r="180" spans="1:7">
      <c r="A180" s="42">
        <v>9468970</v>
      </c>
      <c r="B180" s="11" t="s">
        <v>635</v>
      </c>
      <c r="C180" s="11" t="s">
        <v>432</v>
      </c>
      <c r="D180" s="3">
        <v>500</v>
      </c>
      <c r="E180" s="43">
        <v>8940052</v>
      </c>
      <c r="F180" s="11" t="s">
        <v>176</v>
      </c>
      <c r="G180" s="91" t="s">
        <v>255</v>
      </c>
    </row>
    <row r="181" spans="1:7">
      <c r="A181" s="42">
        <v>9468782</v>
      </c>
      <c r="B181" s="11" t="s">
        <v>636</v>
      </c>
      <c r="C181" s="11" t="s">
        <v>110</v>
      </c>
      <c r="D181" s="3">
        <v>500</v>
      </c>
      <c r="E181" s="43">
        <v>8940448</v>
      </c>
      <c r="F181" s="11" t="s">
        <v>157</v>
      </c>
      <c r="G181" s="91" t="s">
        <v>255</v>
      </c>
    </row>
    <row r="182" spans="1:7">
      <c r="A182" s="42">
        <v>9465422</v>
      </c>
      <c r="B182" s="11" t="s">
        <v>228</v>
      </c>
      <c r="C182" s="11" t="s">
        <v>103</v>
      </c>
      <c r="D182" s="3">
        <v>500</v>
      </c>
      <c r="E182" s="43">
        <v>8940926</v>
      </c>
      <c r="F182" s="11" t="s">
        <v>174</v>
      </c>
      <c r="G182" s="91" t="s">
        <v>255</v>
      </c>
    </row>
    <row r="183" spans="1:7">
      <c r="A183" s="42">
        <v>9468868</v>
      </c>
      <c r="B183" s="11" t="s">
        <v>637</v>
      </c>
      <c r="C183" s="11" t="s">
        <v>305</v>
      </c>
      <c r="D183" s="3">
        <v>500</v>
      </c>
      <c r="E183" s="43">
        <v>8940073</v>
      </c>
      <c r="F183" s="11" t="s">
        <v>173</v>
      </c>
      <c r="G183" s="91" t="s">
        <v>255</v>
      </c>
    </row>
    <row r="184" spans="1:7">
      <c r="A184" s="42">
        <v>9468866</v>
      </c>
      <c r="B184" s="11" t="s">
        <v>359</v>
      </c>
      <c r="C184" s="11" t="s">
        <v>638</v>
      </c>
      <c r="D184" s="3">
        <v>500</v>
      </c>
      <c r="E184" s="43">
        <v>8940073</v>
      </c>
      <c r="F184" s="11" t="s">
        <v>173</v>
      </c>
      <c r="G184" s="91" t="s">
        <v>255</v>
      </c>
    </row>
    <row r="185" spans="1:7">
      <c r="A185" s="42">
        <v>9469416</v>
      </c>
      <c r="B185" s="11" t="s">
        <v>639</v>
      </c>
      <c r="C185" s="11" t="s">
        <v>640</v>
      </c>
      <c r="D185" s="3">
        <v>500</v>
      </c>
      <c r="E185" s="43">
        <v>8940524</v>
      </c>
      <c r="F185" s="11" t="s">
        <v>112</v>
      </c>
      <c r="G185" s="91" t="s">
        <v>255</v>
      </c>
    </row>
    <row r="186" spans="1:7">
      <c r="A186" s="42">
        <v>9469860</v>
      </c>
      <c r="B186" s="11" t="s">
        <v>641</v>
      </c>
      <c r="C186" s="11" t="s">
        <v>642</v>
      </c>
      <c r="D186" s="3">
        <v>500</v>
      </c>
      <c r="E186" s="43">
        <v>8940458</v>
      </c>
      <c r="F186" s="11" t="s">
        <v>177</v>
      </c>
      <c r="G186" s="91" t="s">
        <v>255</v>
      </c>
    </row>
    <row r="187" spans="1:7">
      <c r="A187" s="42">
        <v>9469056</v>
      </c>
      <c r="B187" s="11" t="s">
        <v>643</v>
      </c>
      <c r="C187" s="11" t="s">
        <v>644</v>
      </c>
      <c r="D187" s="3">
        <v>500</v>
      </c>
      <c r="E187" s="43">
        <v>8940012</v>
      </c>
      <c r="F187" s="11" t="s">
        <v>298</v>
      </c>
      <c r="G187" s="91" t="s">
        <v>255</v>
      </c>
    </row>
    <row r="188" spans="1:7">
      <c r="A188" s="42">
        <v>9469157</v>
      </c>
      <c r="B188" s="11" t="s">
        <v>645</v>
      </c>
      <c r="C188" s="11" t="s">
        <v>249</v>
      </c>
      <c r="D188" s="3">
        <v>500</v>
      </c>
      <c r="E188" s="43">
        <v>8940894</v>
      </c>
      <c r="F188" s="11" t="s">
        <v>104</v>
      </c>
      <c r="G188" s="91" t="s">
        <v>255</v>
      </c>
    </row>
    <row r="189" spans="1:7">
      <c r="A189" s="42">
        <v>9468853</v>
      </c>
      <c r="B189" s="11" t="s">
        <v>856</v>
      </c>
      <c r="C189" s="11" t="s">
        <v>857</v>
      </c>
      <c r="D189" s="3">
        <v>500</v>
      </c>
      <c r="E189" s="43">
        <v>8940458</v>
      </c>
      <c r="F189" s="11" t="s">
        <v>177</v>
      </c>
      <c r="G189" s="91" t="s">
        <v>255</v>
      </c>
    </row>
    <row r="190" spans="1:7">
      <c r="A190" s="42">
        <v>9470423</v>
      </c>
      <c r="B190" s="11" t="s">
        <v>967</v>
      </c>
      <c r="C190" s="11" t="s">
        <v>182</v>
      </c>
      <c r="D190" s="3">
        <v>500</v>
      </c>
      <c r="E190" s="43">
        <v>8940033</v>
      </c>
      <c r="F190" s="11" t="s">
        <v>487</v>
      </c>
      <c r="G190" s="91" t="s">
        <v>255</v>
      </c>
    </row>
    <row r="191" spans="1:7">
      <c r="A191" s="42">
        <v>9467404</v>
      </c>
      <c r="B191" s="11" t="s">
        <v>360</v>
      </c>
      <c r="C191" s="11" t="s">
        <v>331</v>
      </c>
      <c r="D191" s="3">
        <v>500</v>
      </c>
      <c r="E191" s="43">
        <v>8940033</v>
      </c>
      <c r="F191" s="11" t="s">
        <v>487</v>
      </c>
      <c r="G191" s="91" t="s">
        <v>255</v>
      </c>
    </row>
    <row r="192" spans="1:7">
      <c r="A192" s="42">
        <v>9469075</v>
      </c>
      <c r="B192" s="11" t="s">
        <v>646</v>
      </c>
      <c r="C192" s="11" t="s">
        <v>472</v>
      </c>
      <c r="D192" s="3">
        <v>500</v>
      </c>
      <c r="E192" s="43">
        <v>8940549</v>
      </c>
      <c r="F192" s="11" t="s">
        <v>109</v>
      </c>
      <c r="G192" s="91" t="s">
        <v>255</v>
      </c>
    </row>
    <row r="193" spans="1:7">
      <c r="A193" s="42">
        <v>9470134</v>
      </c>
      <c r="B193" s="11" t="s">
        <v>938</v>
      </c>
      <c r="C193" s="11" t="s">
        <v>386</v>
      </c>
      <c r="D193" s="3">
        <v>500</v>
      </c>
      <c r="E193" s="43">
        <v>8940976</v>
      </c>
      <c r="F193" s="11" t="s">
        <v>158</v>
      </c>
      <c r="G193" s="91" t="s">
        <v>255</v>
      </c>
    </row>
    <row r="194" spans="1:7">
      <c r="A194" s="42">
        <v>9469025</v>
      </c>
      <c r="B194" s="11" t="s">
        <v>647</v>
      </c>
      <c r="C194" s="11" t="s">
        <v>301</v>
      </c>
      <c r="D194" s="3">
        <v>500</v>
      </c>
      <c r="E194" s="43">
        <v>8940052</v>
      </c>
      <c r="F194" s="11" t="s">
        <v>176</v>
      </c>
      <c r="G194" s="91" t="s">
        <v>255</v>
      </c>
    </row>
    <row r="195" spans="1:7">
      <c r="A195" s="42">
        <v>9469719</v>
      </c>
      <c r="B195" s="11" t="s">
        <v>648</v>
      </c>
      <c r="C195" s="11" t="s">
        <v>649</v>
      </c>
      <c r="D195" s="3">
        <v>500</v>
      </c>
      <c r="E195" s="43">
        <v>8940459</v>
      </c>
      <c r="F195" s="11" t="s">
        <v>114</v>
      </c>
      <c r="G195" s="91" t="s">
        <v>255</v>
      </c>
    </row>
    <row r="196" spans="1:7">
      <c r="A196" s="42">
        <v>9469304</v>
      </c>
      <c r="B196" s="11" t="s">
        <v>650</v>
      </c>
      <c r="C196" s="11" t="s">
        <v>366</v>
      </c>
      <c r="D196" s="3">
        <v>500</v>
      </c>
      <c r="E196" s="43">
        <v>8940033</v>
      </c>
      <c r="F196" s="11" t="s">
        <v>487</v>
      </c>
      <c r="G196" s="91" t="s">
        <v>255</v>
      </c>
    </row>
    <row r="197" spans="1:7">
      <c r="A197" s="42">
        <v>9468275</v>
      </c>
      <c r="B197" s="11" t="s">
        <v>361</v>
      </c>
      <c r="C197" s="11" t="s">
        <v>100</v>
      </c>
      <c r="D197" s="3">
        <v>500</v>
      </c>
      <c r="E197" s="43">
        <v>8940926</v>
      </c>
      <c r="F197" s="11" t="s">
        <v>174</v>
      </c>
      <c r="G197" s="91" t="s">
        <v>255</v>
      </c>
    </row>
    <row r="198" spans="1:7">
      <c r="A198" s="42">
        <v>9469301</v>
      </c>
      <c r="B198" s="11" t="s">
        <v>651</v>
      </c>
      <c r="C198" s="11" t="s">
        <v>652</v>
      </c>
      <c r="D198" s="3">
        <v>500</v>
      </c>
      <c r="E198" s="43">
        <v>8940033</v>
      </c>
      <c r="F198" s="11" t="s">
        <v>487</v>
      </c>
      <c r="G198" s="91" t="s">
        <v>255</v>
      </c>
    </row>
    <row r="199" spans="1:7">
      <c r="A199" s="42">
        <v>9470099</v>
      </c>
      <c r="B199" s="11" t="s">
        <v>948</v>
      </c>
      <c r="C199" s="11" t="s">
        <v>188</v>
      </c>
      <c r="D199" s="3">
        <v>500</v>
      </c>
      <c r="E199" s="43">
        <v>8941359</v>
      </c>
      <c r="F199" s="11" t="s">
        <v>122</v>
      </c>
      <c r="G199" s="91" t="s">
        <v>255</v>
      </c>
    </row>
    <row r="200" spans="1:7">
      <c r="A200" s="42">
        <v>9469214</v>
      </c>
      <c r="B200" s="11" t="s">
        <v>653</v>
      </c>
      <c r="C200" s="11" t="s">
        <v>309</v>
      </c>
      <c r="D200" s="3">
        <v>500</v>
      </c>
      <c r="E200" s="43">
        <v>8940073</v>
      </c>
      <c r="F200" s="11" t="s">
        <v>173</v>
      </c>
      <c r="G200" s="91" t="s">
        <v>255</v>
      </c>
    </row>
    <row r="201" spans="1:7">
      <c r="A201" s="42">
        <v>9467061</v>
      </c>
      <c r="B201" s="11" t="s">
        <v>363</v>
      </c>
      <c r="C201" s="11" t="s">
        <v>364</v>
      </c>
      <c r="D201" s="3">
        <v>500</v>
      </c>
      <c r="E201" s="43">
        <v>8940073</v>
      </c>
      <c r="F201" s="11" t="s">
        <v>173</v>
      </c>
      <c r="G201" s="91" t="s">
        <v>255</v>
      </c>
    </row>
    <row r="202" spans="1:7">
      <c r="A202" s="42">
        <v>9468987</v>
      </c>
      <c r="B202" s="11" t="s">
        <v>654</v>
      </c>
      <c r="C202" s="11" t="s">
        <v>437</v>
      </c>
      <c r="D202" s="3">
        <v>500</v>
      </c>
      <c r="E202" s="43">
        <v>8940096</v>
      </c>
      <c r="F202" s="11" t="s">
        <v>117</v>
      </c>
      <c r="G202" s="91" t="s">
        <v>255</v>
      </c>
    </row>
    <row r="203" spans="1:7">
      <c r="A203" s="42">
        <v>9468921</v>
      </c>
      <c r="B203" s="11" t="s">
        <v>655</v>
      </c>
      <c r="C203" s="11" t="s">
        <v>167</v>
      </c>
      <c r="D203" s="3">
        <v>500</v>
      </c>
      <c r="E203" s="43">
        <v>8940096</v>
      </c>
      <c r="F203" s="11" t="s">
        <v>117</v>
      </c>
      <c r="G203" s="91" t="s">
        <v>255</v>
      </c>
    </row>
    <row r="204" spans="1:7">
      <c r="A204" s="42">
        <v>9469407</v>
      </c>
      <c r="B204" s="11" t="s">
        <v>656</v>
      </c>
      <c r="C204" s="11" t="s">
        <v>657</v>
      </c>
      <c r="D204" s="3">
        <v>500</v>
      </c>
      <c r="E204" s="43">
        <v>8940448</v>
      </c>
      <c r="F204" s="11" t="s">
        <v>157</v>
      </c>
      <c r="G204" s="91" t="s">
        <v>255</v>
      </c>
    </row>
    <row r="205" spans="1:7">
      <c r="A205" s="42">
        <v>9468410</v>
      </c>
      <c r="B205" s="11" t="s">
        <v>444</v>
      </c>
      <c r="C205" s="11" t="s">
        <v>315</v>
      </c>
      <c r="D205" s="3">
        <v>500</v>
      </c>
      <c r="E205" s="43">
        <v>8940976</v>
      </c>
      <c r="F205" s="11" t="s">
        <v>158</v>
      </c>
      <c r="G205" s="91" t="s">
        <v>255</v>
      </c>
    </row>
    <row r="206" spans="1:7">
      <c r="A206" s="42">
        <v>9467993</v>
      </c>
      <c r="B206" s="11" t="s">
        <v>658</v>
      </c>
      <c r="C206" s="11" t="s">
        <v>445</v>
      </c>
      <c r="D206" s="3">
        <v>500</v>
      </c>
      <c r="E206" s="43">
        <v>8941282</v>
      </c>
      <c r="F206" s="11" t="s">
        <v>175</v>
      </c>
      <c r="G206" s="91" t="s">
        <v>255</v>
      </c>
    </row>
    <row r="207" spans="1:7">
      <c r="A207" s="42">
        <v>9468971</v>
      </c>
      <c r="B207" s="11" t="s">
        <v>659</v>
      </c>
      <c r="C207" s="11" t="s">
        <v>167</v>
      </c>
      <c r="D207" s="3">
        <v>500</v>
      </c>
      <c r="E207" s="43">
        <v>8940052</v>
      </c>
      <c r="F207" s="11" t="s">
        <v>176</v>
      </c>
      <c r="G207" s="91" t="s">
        <v>255</v>
      </c>
    </row>
    <row r="208" spans="1:7">
      <c r="A208" s="42">
        <v>9470142</v>
      </c>
      <c r="B208" s="11" t="s">
        <v>939</v>
      </c>
      <c r="C208" s="11" t="s">
        <v>194</v>
      </c>
      <c r="D208" s="3">
        <v>500</v>
      </c>
      <c r="E208" s="43">
        <v>8940976</v>
      </c>
      <c r="F208" s="11" t="s">
        <v>158</v>
      </c>
      <c r="G208" s="91" t="s">
        <v>255</v>
      </c>
    </row>
    <row r="209" spans="1:7">
      <c r="A209" s="42">
        <v>9469595</v>
      </c>
      <c r="B209" s="11" t="s">
        <v>660</v>
      </c>
      <c r="C209" s="11" t="s">
        <v>304</v>
      </c>
      <c r="D209" s="3">
        <v>500</v>
      </c>
      <c r="E209" s="43">
        <v>8940976</v>
      </c>
      <c r="F209" s="11" t="s">
        <v>158</v>
      </c>
      <c r="G209" s="91" t="s">
        <v>255</v>
      </c>
    </row>
    <row r="210" spans="1:7">
      <c r="A210" s="42">
        <v>9467455</v>
      </c>
      <c r="B210" s="11" t="s">
        <v>365</v>
      </c>
      <c r="C210" s="11" t="s">
        <v>366</v>
      </c>
      <c r="D210" s="3">
        <v>500</v>
      </c>
      <c r="E210" s="43">
        <v>8940073</v>
      </c>
      <c r="F210" s="11" t="s">
        <v>173</v>
      </c>
      <c r="G210" s="91" t="s">
        <v>255</v>
      </c>
    </row>
    <row r="211" spans="1:7">
      <c r="A211" s="42">
        <v>9468413</v>
      </c>
      <c r="B211" s="11" t="s">
        <v>446</v>
      </c>
      <c r="C211" s="11" t="s">
        <v>219</v>
      </c>
      <c r="D211" s="3">
        <v>500</v>
      </c>
      <c r="E211" s="43">
        <v>8940976</v>
      </c>
      <c r="F211" s="11" t="s">
        <v>158</v>
      </c>
      <c r="G211" s="91" t="s">
        <v>255</v>
      </c>
    </row>
    <row r="212" spans="1:7">
      <c r="A212" s="42">
        <v>9470093</v>
      </c>
      <c r="B212" s="11" t="s">
        <v>886</v>
      </c>
      <c r="C212" s="11" t="s">
        <v>887</v>
      </c>
      <c r="D212" s="3">
        <v>500</v>
      </c>
      <c r="E212" s="43">
        <v>8940073</v>
      </c>
      <c r="F212" s="11" t="s">
        <v>173</v>
      </c>
      <c r="G212" s="91" t="s">
        <v>255</v>
      </c>
    </row>
    <row r="213" spans="1:7">
      <c r="A213" s="42">
        <v>9469596</v>
      </c>
      <c r="B213" s="11" t="s">
        <v>661</v>
      </c>
      <c r="C213" s="11" t="s">
        <v>182</v>
      </c>
      <c r="D213" s="3">
        <v>500</v>
      </c>
      <c r="E213" s="43">
        <v>8940976</v>
      </c>
      <c r="F213" s="11" t="s">
        <v>158</v>
      </c>
      <c r="G213" s="91" t="s">
        <v>255</v>
      </c>
    </row>
    <row r="214" spans="1:7">
      <c r="A214" s="42">
        <v>9469773</v>
      </c>
      <c r="B214" s="11" t="s">
        <v>662</v>
      </c>
      <c r="C214" s="11" t="s">
        <v>663</v>
      </c>
      <c r="D214" s="3">
        <v>500</v>
      </c>
      <c r="E214" s="43">
        <v>8940535</v>
      </c>
      <c r="F214" s="11" t="s">
        <v>111</v>
      </c>
      <c r="G214" s="91" t="s">
        <v>255</v>
      </c>
    </row>
    <row r="215" spans="1:7">
      <c r="A215" s="42">
        <v>9469122</v>
      </c>
      <c r="B215" s="11" t="s">
        <v>664</v>
      </c>
      <c r="C215" s="11" t="s">
        <v>665</v>
      </c>
      <c r="D215" s="3">
        <v>500</v>
      </c>
      <c r="E215" s="43">
        <v>8940926</v>
      </c>
      <c r="F215" s="11" t="s">
        <v>174</v>
      </c>
      <c r="G215" s="91" t="s">
        <v>255</v>
      </c>
    </row>
    <row r="216" spans="1:7">
      <c r="A216" s="42">
        <v>9469345</v>
      </c>
      <c r="B216" s="11" t="s">
        <v>666</v>
      </c>
      <c r="C216" s="11" t="s">
        <v>667</v>
      </c>
      <c r="D216" s="3">
        <v>500</v>
      </c>
      <c r="E216" s="43">
        <v>8940448</v>
      </c>
      <c r="F216" s="11" t="s">
        <v>157</v>
      </c>
      <c r="G216" s="91" t="s">
        <v>255</v>
      </c>
    </row>
    <row r="217" spans="1:7">
      <c r="A217" s="42">
        <v>9469803</v>
      </c>
      <c r="B217" s="11" t="s">
        <v>668</v>
      </c>
      <c r="C217" s="11" t="s">
        <v>246</v>
      </c>
      <c r="D217" s="3">
        <v>500</v>
      </c>
      <c r="E217" s="43">
        <v>8940096</v>
      </c>
      <c r="F217" s="11" t="s">
        <v>117</v>
      </c>
      <c r="G217" s="91" t="s">
        <v>255</v>
      </c>
    </row>
    <row r="218" spans="1:7">
      <c r="A218" s="42">
        <v>9469492</v>
      </c>
      <c r="B218" s="11" t="s">
        <v>668</v>
      </c>
      <c r="C218" s="11" t="s">
        <v>548</v>
      </c>
      <c r="D218" s="3">
        <v>500</v>
      </c>
      <c r="E218" s="43">
        <v>8940096</v>
      </c>
      <c r="F218" s="11" t="s">
        <v>117</v>
      </c>
      <c r="G218" s="91" t="s">
        <v>255</v>
      </c>
    </row>
    <row r="219" spans="1:7">
      <c r="A219" s="42">
        <v>9470035</v>
      </c>
      <c r="B219" s="11" t="s">
        <v>669</v>
      </c>
      <c r="C219" s="11" t="s">
        <v>184</v>
      </c>
      <c r="D219" s="3">
        <v>500</v>
      </c>
      <c r="E219" s="43">
        <v>8940894</v>
      </c>
      <c r="F219" s="11" t="s">
        <v>104</v>
      </c>
      <c r="G219" s="91" t="s">
        <v>255</v>
      </c>
    </row>
    <row r="220" spans="1:7">
      <c r="A220" s="42">
        <v>9466801</v>
      </c>
      <c r="B220" s="11" t="s">
        <v>369</v>
      </c>
      <c r="C220" s="11" t="s">
        <v>370</v>
      </c>
      <c r="D220" s="3">
        <v>500</v>
      </c>
      <c r="E220" s="43">
        <v>8940073</v>
      </c>
      <c r="F220" s="11" t="s">
        <v>173</v>
      </c>
      <c r="G220" s="91" t="s">
        <v>255</v>
      </c>
    </row>
    <row r="221" spans="1:7">
      <c r="A221" s="42">
        <v>9465317</v>
      </c>
      <c r="B221" s="11" t="s">
        <v>202</v>
      </c>
      <c r="C221" s="11" t="s">
        <v>229</v>
      </c>
      <c r="D221" s="3">
        <v>500</v>
      </c>
      <c r="E221" s="43">
        <v>8940926</v>
      </c>
      <c r="F221" s="11" t="s">
        <v>174</v>
      </c>
      <c r="G221" s="91" t="s">
        <v>255</v>
      </c>
    </row>
    <row r="222" spans="1:7">
      <c r="A222" s="42">
        <v>9469312</v>
      </c>
      <c r="B222" s="11" t="s">
        <v>670</v>
      </c>
      <c r="C222" s="11" t="s">
        <v>574</v>
      </c>
      <c r="D222" s="3">
        <v>500</v>
      </c>
      <c r="E222" s="43">
        <v>8940033</v>
      </c>
      <c r="F222" s="11" t="s">
        <v>487</v>
      </c>
      <c r="G222" s="91" t="s">
        <v>255</v>
      </c>
    </row>
    <row r="223" spans="1:7">
      <c r="A223" s="42">
        <v>9468790</v>
      </c>
      <c r="B223" s="11" t="s">
        <v>671</v>
      </c>
      <c r="C223" s="11" t="s">
        <v>672</v>
      </c>
      <c r="D223" s="3">
        <v>500</v>
      </c>
      <c r="E223" s="43">
        <v>8940052</v>
      </c>
      <c r="F223" s="11" t="s">
        <v>176</v>
      </c>
      <c r="G223" s="91" t="s">
        <v>255</v>
      </c>
    </row>
    <row r="224" spans="1:7">
      <c r="A224" s="42">
        <v>9470212</v>
      </c>
      <c r="B224" s="11" t="s">
        <v>866</v>
      </c>
      <c r="C224" s="11" t="s">
        <v>867</v>
      </c>
      <c r="D224" s="3">
        <v>500</v>
      </c>
      <c r="E224" s="43">
        <v>8940070</v>
      </c>
      <c r="F224" s="11" t="s">
        <v>119</v>
      </c>
      <c r="G224" s="91" t="s">
        <v>255</v>
      </c>
    </row>
    <row r="225" spans="1:7">
      <c r="A225" s="42">
        <v>9468974</v>
      </c>
      <c r="B225" s="11" t="s">
        <v>371</v>
      </c>
      <c r="C225" s="11" t="s">
        <v>673</v>
      </c>
      <c r="D225" s="3">
        <v>500</v>
      </c>
      <c r="E225" s="43">
        <v>8940052</v>
      </c>
      <c r="F225" s="11" t="s">
        <v>176</v>
      </c>
      <c r="G225" s="91" t="s">
        <v>255</v>
      </c>
    </row>
    <row r="226" spans="1:7">
      <c r="A226" s="42">
        <v>9468923</v>
      </c>
      <c r="B226" s="11" t="s">
        <v>674</v>
      </c>
      <c r="C226" s="11" t="s">
        <v>169</v>
      </c>
      <c r="D226" s="3">
        <v>500</v>
      </c>
      <c r="E226" s="43">
        <v>8940096</v>
      </c>
      <c r="F226" s="11" t="s">
        <v>117</v>
      </c>
      <c r="G226" s="91" t="s">
        <v>255</v>
      </c>
    </row>
    <row r="227" spans="1:7">
      <c r="A227" s="42">
        <v>9466642</v>
      </c>
      <c r="B227" s="11" t="s">
        <v>447</v>
      </c>
      <c r="C227" s="11" t="s">
        <v>448</v>
      </c>
      <c r="D227" s="3">
        <v>500</v>
      </c>
      <c r="E227" s="43">
        <v>8941282</v>
      </c>
      <c r="F227" s="11" t="s">
        <v>175</v>
      </c>
      <c r="G227" s="91" t="s">
        <v>255</v>
      </c>
    </row>
    <row r="228" spans="1:7">
      <c r="A228" s="42">
        <v>9466785</v>
      </c>
      <c r="B228" s="11" t="s">
        <v>372</v>
      </c>
      <c r="C228" s="11" t="s">
        <v>362</v>
      </c>
      <c r="D228" s="3">
        <v>500</v>
      </c>
      <c r="E228" s="43">
        <v>8940096</v>
      </c>
      <c r="F228" s="11" t="s">
        <v>117</v>
      </c>
      <c r="G228" s="91" t="s">
        <v>255</v>
      </c>
    </row>
    <row r="229" spans="1:7">
      <c r="A229" s="42">
        <v>9469599</v>
      </c>
      <c r="B229" s="11" t="s">
        <v>675</v>
      </c>
      <c r="C229" s="11" t="s">
        <v>676</v>
      </c>
      <c r="D229" s="3">
        <v>500</v>
      </c>
      <c r="E229" s="43">
        <v>8940976</v>
      </c>
      <c r="F229" s="11" t="s">
        <v>158</v>
      </c>
      <c r="G229" s="91" t="s">
        <v>255</v>
      </c>
    </row>
    <row r="230" spans="1:7">
      <c r="A230" s="42">
        <v>9469079</v>
      </c>
      <c r="B230" s="11" t="s">
        <v>373</v>
      </c>
      <c r="C230" s="11" t="s">
        <v>182</v>
      </c>
      <c r="D230" s="3">
        <v>500</v>
      </c>
      <c r="E230" s="43">
        <v>8941359</v>
      </c>
      <c r="F230" s="11" t="s">
        <v>122</v>
      </c>
      <c r="G230" s="91" t="s">
        <v>255</v>
      </c>
    </row>
    <row r="231" spans="1:7">
      <c r="A231" s="42">
        <v>9469836</v>
      </c>
      <c r="B231" s="11" t="s">
        <v>677</v>
      </c>
      <c r="C231" s="11" t="s">
        <v>601</v>
      </c>
      <c r="D231" s="3">
        <v>500</v>
      </c>
      <c r="E231" s="43">
        <v>8940894</v>
      </c>
      <c r="F231" s="11" t="s">
        <v>104</v>
      </c>
      <c r="G231" s="91" t="s">
        <v>255</v>
      </c>
    </row>
    <row r="232" spans="1:7">
      <c r="A232" s="42">
        <v>9466925</v>
      </c>
      <c r="B232" s="11" t="s">
        <v>374</v>
      </c>
      <c r="C232" s="11" t="s">
        <v>375</v>
      </c>
      <c r="D232" s="3">
        <v>500</v>
      </c>
      <c r="E232" s="43">
        <v>8940073</v>
      </c>
      <c r="F232" s="11" t="s">
        <v>173</v>
      </c>
      <c r="G232" s="91" t="s">
        <v>255</v>
      </c>
    </row>
    <row r="233" spans="1:7">
      <c r="A233" s="42">
        <v>9468685</v>
      </c>
      <c r="B233" s="11" t="s">
        <v>483</v>
      </c>
      <c r="C233" s="11" t="s">
        <v>165</v>
      </c>
      <c r="D233" s="3">
        <v>500</v>
      </c>
      <c r="E233" s="43">
        <v>8940458</v>
      </c>
      <c r="F233" s="11" t="s">
        <v>177</v>
      </c>
      <c r="G233" s="91" t="s">
        <v>255</v>
      </c>
    </row>
    <row r="234" spans="1:7">
      <c r="A234" s="42">
        <v>9468723</v>
      </c>
      <c r="B234" s="11" t="s">
        <v>485</v>
      </c>
      <c r="C234" s="11" t="s">
        <v>484</v>
      </c>
      <c r="D234" s="3">
        <v>500</v>
      </c>
      <c r="E234" s="43">
        <v>8940524</v>
      </c>
      <c r="F234" s="11" t="s">
        <v>112</v>
      </c>
      <c r="G234" s="91" t="s">
        <v>255</v>
      </c>
    </row>
    <row r="235" spans="1:7">
      <c r="A235" s="42">
        <v>9469778</v>
      </c>
      <c r="B235" s="11" t="s">
        <v>678</v>
      </c>
      <c r="C235" s="11" t="s">
        <v>180</v>
      </c>
      <c r="D235" s="3">
        <v>500</v>
      </c>
      <c r="E235" s="43">
        <v>8940535</v>
      </c>
      <c r="F235" s="11" t="s">
        <v>111</v>
      </c>
      <c r="G235" s="91" t="s">
        <v>255</v>
      </c>
    </row>
    <row r="236" spans="1:7">
      <c r="A236" s="42">
        <v>9469538</v>
      </c>
      <c r="B236" s="11" t="s">
        <v>679</v>
      </c>
      <c r="C236" s="11" t="s">
        <v>465</v>
      </c>
      <c r="D236" s="3">
        <v>500</v>
      </c>
      <c r="E236" s="43">
        <v>8940096</v>
      </c>
      <c r="F236" s="11" t="s">
        <v>117</v>
      </c>
      <c r="G236" s="91" t="s">
        <v>255</v>
      </c>
    </row>
    <row r="237" spans="1:7">
      <c r="A237" s="42">
        <v>9469889</v>
      </c>
      <c r="B237" s="11" t="s">
        <v>680</v>
      </c>
      <c r="C237" s="11" t="s">
        <v>161</v>
      </c>
      <c r="D237" s="3">
        <v>500</v>
      </c>
      <c r="E237" s="43">
        <v>8940073</v>
      </c>
      <c r="F237" s="11" t="s">
        <v>173</v>
      </c>
      <c r="G237" s="91" t="s">
        <v>255</v>
      </c>
    </row>
    <row r="238" spans="1:7">
      <c r="A238" s="42">
        <v>9470091</v>
      </c>
      <c r="B238" s="11" t="s">
        <v>888</v>
      </c>
      <c r="C238" s="11" t="s">
        <v>889</v>
      </c>
      <c r="D238" s="3">
        <v>500</v>
      </c>
      <c r="E238" s="43">
        <v>8940073</v>
      </c>
      <c r="F238" s="11" t="s">
        <v>173</v>
      </c>
      <c r="G238" s="91" t="s">
        <v>255</v>
      </c>
    </row>
    <row r="239" spans="1:7">
      <c r="A239" s="42">
        <v>9469134</v>
      </c>
      <c r="B239" s="11" t="s">
        <v>681</v>
      </c>
      <c r="C239" s="11" t="s">
        <v>182</v>
      </c>
      <c r="D239" s="3">
        <v>500</v>
      </c>
      <c r="E239" s="43">
        <v>8940096</v>
      </c>
      <c r="F239" s="11" t="s">
        <v>117</v>
      </c>
      <c r="G239" s="91" t="s">
        <v>255</v>
      </c>
    </row>
    <row r="240" spans="1:7">
      <c r="A240" s="42">
        <v>9469602</v>
      </c>
      <c r="B240" s="11" t="s">
        <v>682</v>
      </c>
      <c r="C240" s="11" t="s">
        <v>683</v>
      </c>
      <c r="D240" s="3">
        <v>500</v>
      </c>
      <c r="E240" s="43">
        <v>8940976</v>
      </c>
      <c r="F240" s="11" t="s">
        <v>158</v>
      </c>
      <c r="G240" s="91" t="s">
        <v>255</v>
      </c>
    </row>
    <row r="241" spans="1:7">
      <c r="A241" s="42">
        <v>9470373</v>
      </c>
      <c r="B241" s="11" t="s">
        <v>905</v>
      </c>
      <c r="C241" s="11" t="s">
        <v>601</v>
      </c>
      <c r="D241" s="3">
        <v>500</v>
      </c>
      <c r="E241" s="43">
        <v>8940894</v>
      </c>
      <c r="F241" s="11" t="s">
        <v>104</v>
      </c>
      <c r="G241" s="91" t="s">
        <v>255</v>
      </c>
    </row>
    <row r="242" spans="1:7">
      <c r="A242" s="42">
        <v>9469348</v>
      </c>
      <c r="B242" s="11" t="s">
        <v>684</v>
      </c>
      <c r="C242" s="11" t="s">
        <v>165</v>
      </c>
      <c r="D242" s="3">
        <v>500</v>
      </c>
      <c r="E242" s="43">
        <v>8940448</v>
      </c>
      <c r="F242" s="11" t="s">
        <v>157</v>
      </c>
      <c r="G242" s="91" t="s">
        <v>255</v>
      </c>
    </row>
    <row r="243" spans="1:7">
      <c r="A243" s="42">
        <v>9470411</v>
      </c>
      <c r="B243" s="11" t="s">
        <v>968</v>
      </c>
      <c r="C243" s="11" t="s">
        <v>161</v>
      </c>
      <c r="D243" s="3">
        <v>500</v>
      </c>
      <c r="E243" s="43">
        <v>8941282</v>
      </c>
      <c r="F243" s="11" t="s">
        <v>175</v>
      </c>
      <c r="G243" s="91" t="s">
        <v>255</v>
      </c>
    </row>
    <row r="244" spans="1:7">
      <c r="A244" s="42">
        <v>9468862</v>
      </c>
      <c r="B244" s="11" t="s">
        <v>685</v>
      </c>
      <c r="C244" s="11" t="s">
        <v>434</v>
      </c>
      <c r="D244" s="3">
        <v>500</v>
      </c>
      <c r="E244" s="43">
        <v>8940073</v>
      </c>
      <c r="F244" s="11" t="s">
        <v>173</v>
      </c>
      <c r="G244" s="91" t="s">
        <v>255</v>
      </c>
    </row>
    <row r="245" spans="1:7">
      <c r="A245" s="42">
        <v>9468863</v>
      </c>
      <c r="B245" s="11" t="s">
        <v>685</v>
      </c>
      <c r="C245" s="11" t="s">
        <v>349</v>
      </c>
      <c r="D245" s="3">
        <v>500</v>
      </c>
      <c r="E245" s="43">
        <v>8940073</v>
      </c>
      <c r="F245" s="11" t="s">
        <v>173</v>
      </c>
      <c r="G245" s="91" t="s">
        <v>255</v>
      </c>
    </row>
    <row r="246" spans="1:7">
      <c r="A246" s="42">
        <v>9469844</v>
      </c>
      <c r="B246" s="11" t="s">
        <v>686</v>
      </c>
      <c r="C246" s="11" t="s">
        <v>349</v>
      </c>
      <c r="D246" s="3">
        <v>500</v>
      </c>
      <c r="E246" s="43">
        <v>8940459</v>
      </c>
      <c r="F246" s="11" t="s">
        <v>114</v>
      </c>
      <c r="G246" s="91" t="s">
        <v>255</v>
      </c>
    </row>
    <row r="247" spans="1:7">
      <c r="A247" s="42">
        <v>9468864</v>
      </c>
      <c r="B247" s="11" t="s">
        <v>687</v>
      </c>
      <c r="C247" s="11" t="s">
        <v>105</v>
      </c>
      <c r="D247" s="3">
        <v>500</v>
      </c>
      <c r="E247" s="43">
        <v>8940073</v>
      </c>
      <c r="F247" s="11" t="s">
        <v>173</v>
      </c>
      <c r="G247" s="91" t="s">
        <v>255</v>
      </c>
    </row>
    <row r="248" spans="1:7">
      <c r="A248" s="42">
        <v>9469306</v>
      </c>
      <c r="B248" s="11" t="s">
        <v>688</v>
      </c>
      <c r="C248" s="11" t="s">
        <v>689</v>
      </c>
      <c r="D248" s="3">
        <v>500</v>
      </c>
      <c r="E248" s="43">
        <v>8940448</v>
      </c>
      <c r="F248" s="11" t="s">
        <v>157</v>
      </c>
      <c r="G248" s="91" t="s">
        <v>255</v>
      </c>
    </row>
    <row r="249" spans="1:7">
      <c r="A249" s="42">
        <v>9467798</v>
      </c>
      <c r="B249" s="11" t="s">
        <v>376</v>
      </c>
      <c r="C249" s="11" t="s">
        <v>341</v>
      </c>
      <c r="D249" s="3">
        <v>500</v>
      </c>
      <c r="E249" s="43">
        <v>8940459</v>
      </c>
      <c r="F249" s="11" t="s">
        <v>114</v>
      </c>
      <c r="G249" s="91" t="s">
        <v>255</v>
      </c>
    </row>
    <row r="250" spans="1:7">
      <c r="A250" s="42">
        <v>9469712</v>
      </c>
      <c r="B250" s="11" t="s">
        <v>690</v>
      </c>
      <c r="C250" s="11" t="s">
        <v>691</v>
      </c>
      <c r="D250" s="3">
        <v>500</v>
      </c>
      <c r="E250" s="43">
        <v>8940052</v>
      </c>
      <c r="F250" s="11" t="s">
        <v>176</v>
      </c>
      <c r="G250" s="91" t="s">
        <v>255</v>
      </c>
    </row>
    <row r="251" spans="1:7">
      <c r="A251" s="42">
        <v>9470097</v>
      </c>
      <c r="B251" s="11" t="s">
        <v>890</v>
      </c>
      <c r="C251" s="11" t="s">
        <v>891</v>
      </c>
      <c r="D251" s="3">
        <v>500</v>
      </c>
      <c r="E251" s="43">
        <v>8940073</v>
      </c>
      <c r="F251" s="11" t="s">
        <v>173</v>
      </c>
      <c r="G251" s="91" t="s">
        <v>255</v>
      </c>
    </row>
    <row r="252" spans="1:7">
      <c r="A252" s="42">
        <v>9469333</v>
      </c>
      <c r="B252" s="11" t="s">
        <v>692</v>
      </c>
      <c r="C252" s="11" t="s">
        <v>693</v>
      </c>
      <c r="D252" s="3">
        <v>500</v>
      </c>
      <c r="E252" s="43">
        <v>8940448</v>
      </c>
      <c r="F252" s="11" t="s">
        <v>157</v>
      </c>
      <c r="G252" s="91" t="s">
        <v>255</v>
      </c>
    </row>
    <row r="253" spans="1:7">
      <c r="A253" s="42">
        <v>9469308</v>
      </c>
      <c r="B253" s="11" t="s">
        <v>694</v>
      </c>
      <c r="C253" s="11" t="s">
        <v>695</v>
      </c>
      <c r="D253" s="3">
        <v>500</v>
      </c>
      <c r="E253" s="43">
        <v>8940033</v>
      </c>
      <c r="F253" s="11" t="s">
        <v>487</v>
      </c>
      <c r="G253" s="91" t="s">
        <v>255</v>
      </c>
    </row>
    <row r="254" spans="1:7">
      <c r="A254" s="42">
        <v>9469192</v>
      </c>
      <c r="B254" s="11" t="s">
        <v>198</v>
      </c>
      <c r="C254" s="11" t="s">
        <v>367</v>
      </c>
      <c r="D254" s="3">
        <v>500</v>
      </c>
      <c r="E254" s="43">
        <v>8940052</v>
      </c>
      <c r="F254" s="11" t="s">
        <v>176</v>
      </c>
      <c r="G254" s="91" t="s">
        <v>255</v>
      </c>
    </row>
    <row r="255" spans="1:7">
      <c r="A255" s="42">
        <v>9469193</v>
      </c>
      <c r="B255" s="11" t="s">
        <v>198</v>
      </c>
      <c r="C255" s="11" t="s">
        <v>306</v>
      </c>
      <c r="D255" s="3">
        <v>500</v>
      </c>
      <c r="E255" s="43">
        <v>8940052</v>
      </c>
      <c r="F255" s="11" t="s">
        <v>176</v>
      </c>
      <c r="G255" s="91" t="s">
        <v>255</v>
      </c>
    </row>
    <row r="256" spans="1:7">
      <c r="A256" s="42">
        <v>9469097</v>
      </c>
      <c r="B256" s="11" t="s">
        <v>200</v>
      </c>
      <c r="C256" s="11" t="s">
        <v>696</v>
      </c>
      <c r="D256" s="3">
        <v>500</v>
      </c>
      <c r="E256" s="43">
        <v>8940524</v>
      </c>
      <c r="F256" s="11" t="s">
        <v>112</v>
      </c>
      <c r="G256" s="91" t="s">
        <v>255</v>
      </c>
    </row>
    <row r="257" spans="1:7">
      <c r="A257" s="42">
        <v>9466885</v>
      </c>
      <c r="B257" s="11" t="s">
        <v>377</v>
      </c>
      <c r="C257" s="11" t="s">
        <v>378</v>
      </c>
      <c r="D257" s="3">
        <v>500</v>
      </c>
      <c r="E257" s="43">
        <v>8940458</v>
      </c>
      <c r="F257" s="11" t="s">
        <v>177</v>
      </c>
      <c r="G257" s="91" t="s">
        <v>255</v>
      </c>
    </row>
    <row r="258" spans="1:7">
      <c r="A258" s="42">
        <v>9468861</v>
      </c>
      <c r="B258" s="11" t="s">
        <v>379</v>
      </c>
      <c r="C258" s="11" t="s">
        <v>697</v>
      </c>
      <c r="D258" s="3">
        <v>500</v>
      </c>
      <c r="E258" s="43">
        <v>8940073</v>
      </c>
      <c r="F258" s="11" t="s">
        <v>173</v>
      </c>
      <c r="G258" s="91" t="s">
        <v>255</v>
      </c>
    </row>
    <row r="259" spans="1:7">
      <c r="A259" s="42">
        <v>9469147</v>
      </c>
      <c r="B259" s="11" t="s">
        <v>698</v>
      </c>
      <c r="C259" s="11" t="s">
        <v>187</v>
      </c>
      <c r="D259" s="3">
        <v>500</v>
      </c>
      <c r="E259" s="43">
        <v>8940524</v>
      </c>
      <c r="F259" s="11" t="s">
        <v>112</v>
      </c>
      <c r="G259" s="91" t="s">
        <v>255</v>
      </c>
    </row>
    <row r="260" spans="1:7">
      <c r="A260" s="42">
        <v>9469475</v>
      </c>
      <c r="B260" s="11" t="s">
        <v>699</v>
      </c>
      <c r="C260" s="11" t="s">
        <v>171</v>
      </c>
      <c r="D260" s="3">
        <v>500</v>
      </c>
      <c r="E260" s="43">
        <v>8940052</v>
      </c>
      <c r="F260" s="11" t="s">
        <v>176</v>
      </c>
      <c r="G260" s="91" t="s">
        <v>255</v>
      </c>
    </row>
    <row r="261" spans="1:7">
      <c r="A261" s="42">
        <v>9468789</v>
      </c>
      <c r="B261" s="11" t="s">
        <v>700</v>
      </c>
      <c r="C261" s="11" t="s">
        <v>185</v>
      </c>
      <c r="D261" s="3">
        <v>500</v>
      </c>
      <c r="E261" s="43">
        <v>8940535</v>
      </c>
      <c r="F261" s="11" t="s">
        <v>111</v>
      </c>
      <c r="G261" s="91" t="s">
        <v>255</v>
      </c>
    </row>
    <row r="262" spans="1:7">
      <c r="A262" s="42">
        <v>9468927</v>
      </c>
      <c r="B262" s="11" t="s">
        <v>701</v>
      </c>
      <c r="C262" s="11" t="s">
        <v>192</v>
      </c>
      <c r="D262" s="3">
        <v>500</v>
      </c>
      <c r="E262" s="43">
        <v>8940096</v>
      </c>
      <c r="F262" s="11" t="s">
        <v>117</v>
      </c>
      <c r="G262" s="91" t="s">
        <v>255</v>
      </c>
    </row>
    <row r="263" spans="1:7">
      <c r="A263" s="42">
        <v>9470124</v>
      </c>
      <c r="B263" s="11" t="s">
        <v>949</v>
      </c>
      <c r="C263" s="11" t="s">
        <v>950</v>
      </c>
      <c r="D263" s="3">
        <v>500</v>
      </c>
      <c r="E263" s="43">
        <v>8941359</v>
      </c>
      <c r="F263" s="11" t="s">
        <v>122</v>
      </c>
      <c r="G263" s="91" t="s">
        <v>255</v>
      </c>
    </row>
    <row r="264" spans="1:7">
      <c r="A264" s="42">
        <v>9467711</v>
      </c>
      <c r="B264" s="11" t="s">
        <v>380</v>
      </c>
      <c r="C264" s="11" t="s">
        <v>294</v>
      </c>
      <c r="D264" s="3">
        <v>500</v>
      </c>
      <c r="E264" s="43">
        <v>8940096</v>
      </c>
      <c r="F264" s="11" t="s">
        <v>117</v>
      </c>
      <c r="G264" s="91" t="s">
        <v>255</v>
      </c>
    </row>
    <row r="265" spans="1:7">
      <c r="A265" s="42">
        <v>9470144</v>
      </c>
      <c r="B265" s="11" t="s">
        <v>940</v>
      </c>
      <c r="C265" s="11" t="s">
        <v>941</v>
      </c>
      <c r="D265" s="3">
        <v>500</v>
      </c>
      <c r="E265" s="43">
        <v>8940976</v>
      </c>
      <c r="F265" s="11" t="s">
        <v>158</v>
      </c>
      <c r="G265" s="91" t="s">
        <v>255</v>
      </c>
    </row>
    <row r="266" spans="1:7">
      <c r="A266" s="42">
        <v>9468977</v>
      </c>
      <c r="B266" s="11" t="s">
        <v>702</v>
      </c>
      <c r="C266" s="11" t="s">
        <v>366</v>
      </c>
      <c r="D266" s="3">
        <v>500</v>
      </c>
      <c r="E266" s="43">
        <v>8940052</v>
      </c>
      <c r="F266" s="11" t="s">
        <v>176</v>
      </c>
      <c r="G266" s="91" t="s">
        <v>255</v>
      </c>
    </row>
    <row r="267" spans="1:7">
      <c r="A267" s="42">
        <v>9468742</v>
      </c>
      <c r="B267" s="11" t="s">
        <v>930</v>
      </c>
      <c r="C267" s="11" t="s">
        <v>931</v>
      </c>
      <c r="D267" s="3">
        <v>537</v>
      </c>
      <c r="E267" s="43">
        <v>8940655</v>
      </c>
      <c r="F267" s="11" t="s">
        <v>179</v>
      </c>
      <c r="G267" s="91" t="s">
        <v>255</v>
      </c>
    </row>
    <row r="268" spans="1:7">
      <c r="A268" s="42">
        <v>9470242</v>
      </c>
      <c r="B268" s="11" t="s">
        <v>917</v>
      </c>
      <c r="C268" s="11" t="s">
        <v>918</v>
      </c>
      <c r="D268" s="3">
        <v>500</v>
      </c>
      <c r="E268" s="43">
        <v>8941352</v>
      </c>
      <c r="F268" s="11" t="s">
        <v>123</v>
      </c>
      <c r="G268" s="91" t="s">
        <v>255</v>
      </c>
    </row>
    <row r="269" spans="1:7">
      <c r="A269" s="42">
        <v>9470082</v>
      </c>
      <c r="B269" s="11" t="s">
        <v>892</v>
      </c>
      <c r="C269" s="11" t="s">
        <v>893</v>
      </c>
      <c r="D269" s="3">
        <v>500</v>
      </c>
      <c r="E269" s="43">
        <v>8940073</v>
      </c>
      <c r="F269" s="11" t="s">
        <v>173</v>
      </c>
      <c r="G269" s="91" t="s">
        <v>255</v>
      </c>
    </row>
    <row r="270" spans="1:7">
      <c r="A270" s="42">
        <v>9468424</v>
      </c>
      <c r="B270" s="11" t="s">
        <v>449</v>
      </c>
      <c r="C270" s="11" t="s">
        <v>191</v>
      </c>
      <c r="D270" s="3">
        <v>500</v>
      </c>
      <c r="E270" s="43">
        <v>8940976</v>
      </c>
      <c r="F270" s="11" t="s">
        <v>158</v>
      </c>
      <c r="G270" s="91" t="s">
        <v>255</v>
      </c>
    </row>
    <row r="271" spans="1:7">
      <c r="A271" s="42">
        <v>9469512</v>
      </c>
      <c r="B271" s="11" t="s">
        <v>703</v>
      </c>
      <c r="C271" s="11" t="s">
        <v>704</v>
      </c>
      <c r="D271" s="3">
        <v>500</v>
      </c>
      <c r="E271" s="43">
        <v>8941466</v>
      </c>
      <c r="F271" s="11" t="s">
        <v>297</v>
      </c>
      <c r="G271" s="91" t="s">
        <v>255</v>
      </c>
    </row>
    <row r="272" spans="1:7">
      <c r="A272" s="42">
        <v>9470072</v>
      </c>
      <c r="B272" s="11" t="s">
        <v>928</v>
      </c>
      <c r="C272" s="11" t="s">
        <v>254</v>
      </c>
      <c r="D272" s="3">
        <v>500</v>
      </c>
      <c r="E272" s="43">
        <v>8940459</v>
      </c>
      <c r="F272" s="11" t="s">
        <v>114</v>
      </c>
      <c r="G272" s="91" t="s">
        <v>255</v>
      </c>
    </row>
    <row r="273" spans="1:7">
      <c r="A273" s="42">
        <v>9470266</v>
      </c>
      <c r="B273" s="11" t="s">
        <v>872</v>
      </c>
      <c r="C273" s="11" t="s">
        <v>640</v>
      </c>
      <c r="D273" s="3">
        <v>500</v>
      </c>
      <c r="E273" s="43">
        <v>8941282</v>
      </c>
      <c r="F273" s="11" t="s">
        <v>175</v>
      </c>
      <c r="G273" s="91" t="s">
        <v>255</v>
      </c>
    </row>
    <row r="274" spans="1:7">
      <c r="A274" s="42">
        <v>9469473</v>
      </c>
      <c r="B274" s="11" t="s">
        <v>705</v>
      </c>
      <c r="C274" s="11" t="s">
        <v>426</v>
      </c>
      <c r="D274" s="3">
        <v>500</v>
      </c>
      <c r="E274" s="43">
        <v>8940052</v>
      </c>
      <c r="F274" s="11" t="s">
        <v>176</v>
      </c>
      <c r="G274" s="91" t="s">
        <v>255</v>
      </c>
    </row>
    <row r="275" spans="1:7">
      <c r="A275" s="42">
        <v>9470428</v>
      </c>
      <c r="B275" s="11" t="s">
        <v>969</v>
      </c>
      <c r="C275" s="11" t="s">
        <v>957</v>
      </c>
      <c r="D275" s="3">
        <v>500</v>
      </c>
      <c r="E275" s="43">
        <v>8940033</v>
      </c>
      <c r="F275" s="11" t="s">
        <v>487</v>
      </c>
      <c r="G275" s="91" t="s">
        <v>255</v>
      </c>
    </row>
    <row r="276" spans="1:7">
      <c r="A276" s="42">
        <v>9469106</v>
      </c>
      <c r="B276" s="11" t="s">
        <v>706</v>
      </c>
      <c r="C276" s="11" t="s">
        <v>172</v>
      </c>
      <c r="D276" s="3">
        <v>500</v>
      </c>
      <c r="E276" s="43">
        <v>8940926</v>
      </c>
      <c r="F276" s="11" t="s">
        <v>174</v>
      </c>
      <c r="G276" s="91" t="s">
        <v>255</v>
      </c>
    </row>
    <row r="277" spans="1:7">
      <c r="A277" s="42">
        <v>9469166</v>
      </c>
      <c r="B277" s="11" t="s">
        <v>707</v>
      </c>
      <c r="C277" s="11" t="s">
        <v>110</v>
      </c>
      <c r="D277" s="3">
        <v>500</v>
      </c>
      <c r="E277" s="43">
        <v>8940524</v>
      </c>
      <c r="F277" s="11" t="s">
        <v>112</v>
      </c>
      <c r="G277" s="91" t="s">
        <v>255</v>
      </c>
    </row>
    <row r="278" spans="1:7">
      <c r="A278" s="42">
        <v>9469526</v>
      </c>
      <c r="B278" s="11" t="s">
        <v>708</v>
      </c>
      <c r="C278" s="11" t="s">
        <v>213</v>
      </c>
      <c r="D278" s="3">
        <v>500</v>
      </c>
      <c r="E278" s="43">
        <v>8940052</v>
      </c>
      <c r="F278" s="11" t="s">
        <v>176</v>
      </c>
      <c r="G278" s="91" t="s">
        <v>255</v>
      </c>
    </row>
    <row r="279" spans="1:7">
      <c r="A279" s="42">
        <v>9469470</v>
      </c>
      <c r="B279" s="11" t="s">
        <v>709</v>
      </c>
      <c r="C279" s="11" t="s">
        <v>167</v>
      </c>
      <c r="D279" s="3">
        <v>500</v>
      </c>
      <c r="E279" s="43">
        <v>8940052</v>
      </c>
      <c r="F279" s="11" t="s">
        <v>176</v>
      </c>
      <c r="G279" s="91" t="s">
        <v>255</v>
      </c>
    </row>
    <row r="280" spans="1:7">
      <c r="A280" s="42">
        <v>9469143</v>
      </c>
      <c r="B280" s="11" t="s">
        <v>710</v>
      </c>
      <c r="C280" s="11" t="s">
        <v>103</v>
      </c>
      <c r="D280" s="3">
        <v>500</v>
      </c>
      <c r="E280" s="43">
        <v>8940524</v>
      </c>
      <c r="F280" s="11" t="s">
        <v>112</v>
      </c>
      <c r="G280" s="91" t="s">
        <v>255</v>
      </c>
    </row>
    <row r="281" spans="1:7">
      <c r="A281" s="42">
        <v>9468895</v>
      </c>
      <c r="B281" s="11" t="s">
        <v>450</v>
      </c>
      <c r="C281" s="11" t="s">
        <v>983</v>
      </c>
      <c r="D281" s="3">
        <v>500</v>
      </c>
      <c r="E281" s="43">
        <v>8940073</v>
      </c>
      <c r="F281" s="11" t="s">
        <v>173</v>
      </c>
      <c r="G281" s="91" t="s">
        <v>255</v>
      </c>
    </row>
    <row r="282" spans="1:7">
      <c r="A282" s="42">
        <v>9468929</v>
      </c>
      <c r="B282" s="11" t="s">
        <v>711</v>
      </c>
      <c r="C282" s="11" t="s">
        <v>434</v>
      </c>
      <c r="D282" s="3">
        <v>500</v>
      </c>
      <c r="E282" s="43">
        <v>8940096</v>
      </c>
      <c r="F282" s="11" t="s">
        <v>117</v>
      </c>
      <c r="G282" s="91" t="s">
        <v>255</v>
      </c>
    </row>
    <row r="283" spans="1:7">
      <c r="A283" s="42">
        <v>9469608</v>
      </c>
      <c r="B283" s="11" t="s">
        <v>712</v>
      </c>
      <c r="C283" s="11" t="s">
        <v>484</v>
      </c>
      <c r="D283" s="3">
        <v>500</v>
      </c>
      <c r="E283" s="43">
        <v>8940976</v>
      </c>
      <c r="F283" s="11" t="s">
        <v>158</v>
      </c>
      <c r="G283" s="91" t="s">
        <v>255</v>
      </c>
    </row>
    <row r="284" spans="1:7">
      <c r="A284" s="42">
        <v>9469307</v>
      </c>
      <c r="B284" s="11" t="s">
        <v>713</v>
      </c>
      <c r="C284" s="11" t="s">
        <v>118</v>
      </c>
      <c r="D284" s="3">
        <v>500</v>
      </c>
      <c r="E284" s="43">
        <v>8940033</v>
      </c>
      <c r="F284" s="11" t="s">
        <v>487</v>
      </c>
      <c r="G284" s="91" t="s">
        <v>255</v>
      </c>
    </row>
    <row r="285" spans="1:7">
      <c r="A285" s="42">
        <v>9468980</v>
      </c>
      <c r="B285" s="11" t="s">
        <v>714</v>
      </c>
      <c r="C285" s="11" t="s">
        <v>715</v>
      </c>
      <c r="D285" s="3">
        <v>500</v>
      </c>
      <c r="E285" s="43">
        <v>8940052</v>
      </c>
      <c r="F285" s="11" t="s">
        <v>176</v>
      </c>
      <c r="G285" s="91" t="s">
        <v>255</v>
      </c>
    </row>
    <row r="286" spans="1:7">
      <c r="A286" s="42">
        <v>9467000</v>
      </c>
      <c r="B286" s="11" t="s">
        <v>381</v>
      </c>
      <c r="C286" s="11" t="s">
        <v>219</v>
      </c>
      <c r="D286" s="3">
        <v>513</v>
      </c>
      <c r="E286" s="43">
        <v>8940096</v>
      </c>
      <c r="F286" s="11" t="s">
        <v>117</v>
      </c>
      <c r="G286" s="91" t="s">
        <v>255</v>
      </c>
    </row>
    <row r="287" spans="1:7">
      <c r="A287" s="42">
        <v>9469968</v>
      </c>
      <c r="B287" s="11" t="s">
        <v>716</v>
      </c>
      <c r="C287" s="11" t="s">
        <v>717</v>
      </c>
      <c r="D287" s="3">
        <v>500</v>
      </c>
      <c r="E287" s="43">
        <v>8940926</v>
      </c>
      <c r="F287" s="11" t="s">
        <v>174</v>
      </c>
      <c r="G287" s="91" t="s">
        <v>255</v>
      </c>
    </row>
    <row r="288" spans="1:7">
      <c r="A288" s="42">
        <v>9469217</v>
      </c>
      <c r="B288" s="11" t="s">
        <v>718</v>
      </c>
      <c r="C288" s="11" t="s">
        <v>719</v>
      </c>
      <c r="D288" s="3">
        <v>500</v>
      </c>
      <c r="E288" s="43">
        <v>8940073</v>
      </c>
      <c r="F288" s="11" t="s">
        <v>173</v>
      </c>
      <c r="G288" s="91" t="s">
        <v>255</v>
      </c>
    </row>
    <row r="289" spans="1:7">
      <c r="A289" s="42">
        <v>9467393</v>
      </c>
      <c r="B289" s="11" t="s">
        <v>382</v>
      </c>
      <c r="C289" s="11" t="s">
        <v>383</v>
      </c>
      <c r="D289" s="3">
        <v>500</v>
      </c>
      <c r="E289" s="43">
        <v>8940033</v>
      </c>
      <c r="F289" s="11" t="s">
        <v>487</v>
      </c>
      <c r="G289" s="91" t="s">
        <v>255</v>
      </c>
    </row>
    <row r="290" spans="1:7">
      <c r="A290" s="42">
        <v>9467180</v>
      </c>
      <c r="B290" s="11" t="s">
        <v>384</v>
      </c>
      <c r="C290" s="11" t="s">
        <v>170</v>
      </c>
      <c r="D290" s="3">
        <v>500</v>
      </c>
      <c r="E290" s="43">
        <v>8940033</v>
      </c>
      <c r="F290" s="11" t="s">
        <v>487</v>
      </c>
      <c r="G290" s="91" t="s">
        <v>255</v>
      </c>
    </row>
    <row r="291" spans="1:7">
      <c r="A291" s="42">
        <v>9468309</v>
      </c>
      <c r="B291" s="11" t="s">
        <v>453</v>
      </c>
      <c r="C291" s="11" t="s">
        <v>454</v>
      </c>
      <c r="D291" s="3">
        <v>500</v>
      </c>
      <c r="E291" s="43">
        <v>8940052</v>
      </c>
      <c r="F291" s="11" t="s">
        <v>176</v>
      </c>
      <c r="G291" s="91" t="s">
        <v>255</v>
      </c>
    </row>
    <row r="292" spans="1:7">
      <c r="A292" s="42">
        <v>9469948</v>
      </c>
      <c r="B292" s="11" t="s">
        <v>720</v>
      </c>
      <c r="C292" s="11" t="s">
        <v>171</v>
      </c>
      <c r="D292" s="3">
        <v>500</v>
      </c>
      <c r="E292" s="43">
        <v>8940052</v>
      </c>
      <c r="F292" s="11" t="s">
        <v>176</v>
      </c>
      <c r="G292" s="91" t="s">
        <v>255</v>
      </c>
    </row>
    <row r="293" spans="1:7">
      <c r="A293" s="42">
        <v>9468882</v>
      </c>
      <c r="B293" s="11" t="s">
        <v>721</v>
      </c>
      <c r="C293" s="11" t="s">
        <v>722</v>
      </c>
      <c r="D293" s="3">
        <v>500</v>
      </c>
      <c r="E293" s="43">
        <v>8940073</v>
      </c>
      <c r="F293" s="11" t="s">
        <v>173</v>
      </c>
      <c r="G293" s="91" t="s">
        <v>255</v>
      </c>
    </row>
    <row r="294" spans="1:7">
      <c r="A294" s="42">
        <v>9464374</v>
      </c>
      <c r="B294" s="11" t="s">
        <v>203</v>
      </c>
      <c r="C294" s="11" t="s">
        <v>163</v>
      </c>
      <c r="D294" s="3">
        <v>517</v>
      </c>
      <c r="E294" s="43">
        <v>8940448</v>
      </c>
      <c r="F294" s="11" t="s">
        <v>157</v>
      </c>
      <c r="G294" s="91" t="s">
        <v>255</v>
      </c>
    </row>
    <row r="295" spans="1:7">
      <c r="A295" s="42">
        <v>9469295</v>
      </c>
      <c r="B295" s="11" t="s">
        <v>723</v>
      </c>
      <c r="C295" s="11" t="s">
        <v>724</v>
      </c>
      <c r="D295" s="3">
        <v>500</v>
      </c>
      <c r="E295" s="43">
        <v>8940033</v>
      </c>
      <c r="F295" s="11" t="s">
        <v>487</v>
      </c>
      <c r="G295" s="91" t="s">
        <v>255</v>
      </c>
    </row>
    <row r="296" spans="1:7">
      <c r="A296" s="42">
        <v>9469237</v>
      </c>
      <c r="B296" s="11" t="s">
        <v>725</v>
      </c>
      <c r="C296" s="11" t="s">
        <v>190</v>
      </c>
      <c r="D296" s="3">
        <v>500</v>
      </c>
      <c r="E296" s="43">
        <v>8940052</v>
      </c>
      <c r="F296" s="11" t="s">
        <v>176</v>
      </c>
      <c r="G296" s="91" t="s">
        <v>255</v>
      </c>
    </row>
    <row r="297" spans="1:7">
      <c r="A297" s="42">
        <v>9469613</v>
      </c>
      <c r="B297" s="11" t="s">
        <v>726</v>
      </c>
      <c r="C297" s="11" t="s">
        <v>168</v>
      </c>
      <c r="D297" s="3">
        <v>500</v>
      </c>
      <c r="E297" s="43">
        <v>8940976</v>
      </c>
      <c r="F297" s="11" t="s">
        <v>158</v>
      </c>
      <c r="G297" s="91" t="s">
        <v>255</v>
      </c>
    </row>
    <row r="298" spans="1:7">
      <c r="A298" s="42">
        <v>9469898</v>
      </c>
      <c r="B298" s="11" t="s">
        <v>727</v>
      </c>
      <c r="C298" s="11" t="s">
        <v>103</v>
      </c>
      <c r="D298" s="3">
        <v>500</v>
      </c>
      <c r="E298" s="43">
        <v>8940448</v>
      </c>
      <c r="F298" s="11" t="s">
        <v>157</v>
      </c>
      <c r="G298" s="91" t="s">
        <v>255</v>
      </c>
    </row>
    <row r="299" spans="1:7">
      <c r="A299" s="42">
        <v>9470200</v>
      </c>
      <c r="B299" s="11" t="s">
        <v>952</v>
      </c>
      <c r="C299" s="11" t="s">
        <v>953</v>
      </c>
      <c r="D299" s="3">
        <v>500</v>
      </c>
      <c r="E299" s="43">
        <v>8940096</v>
      </c>
      <c r="F299" s="11" t="s">
        <v>117</v>
      </c>
      <c r="G299" s="91" t="s">
        <v>255</v>
      </c>
    </row>
    <row r="300" spans="1:7">
      <c r="A300" s="42">
        <v>9467534</v>
      </c>
      <c r="B300" s="11" t="s">
        <v>385</v>
      </c>
      <c r="C300" s="11" t="s">
        <v>292</v>
      </c>
      <c r="D300" s="3">
        <v>500</v>
      </c>
      <c r="E300" s="43">
        <v>8940524</v>
      </c>
      <c r="F300" s="11" t="s">
        <v>112</v>
      </c>
      <c r="G300" s="91" t="s">
        <v>255</v>
      </c>
    </row>
    <row r="301" spans="1:7">
      <c r="A301" s="42">
        <v>9469439</v>
      </c>
      <c r="B301" s="11" t="s">
        <v>728</v>
      </c>
      <c r="C301" s="11" t="s">
        <v>729</v>
      </c>
      <c r="D301" s="3">
        <v>500</v>
      </c>
      <c r="E301" s="43">
        <v>8940052</v>
      </c>
      <c r="F301" s="11" t="s">
        <v>176</v>
      </c>
      <c r="G301" s="91" t="s">
        <v>255</v>
      </c>
    </row>
    <row r="302" spans="1:7">
      <c r="A302" s="42">
        <v>9469060</v>
      </c>
      <c r="B302" s="11" t="s">
        <v>387</v>
      </c>
      <c r="C302" s="11" t="s">
        <v>730</v>
      </c>
      <c r="D302" s="3">
        <v>500</v>
      </c>
      <c r="E302" s="43">
        <v>8940012</v>
      </c>
      <c r="F302" s="11" t="s">
        <v>298</v>
      </c>
      <c r="G302" s="91" t="s">
        <v>255</v>
      </c>
    </row>
    <row r="303" spans="1:7">
      <c r="A303" s="42">
        <v>9469283</v>
      </c>
      <c r="B303" s="11" t="s">
        <v>731</v>
      </c>
      <c r="C303" s="11" t="s">
        <v>221</v>
      </c>
      <c r="D303" s="3">
        <v>500</v>
      </c>
      <c r="E303" s="43">
        <v>8940096</v>
      </c>
      <c r="F303" s="11" t="s">
        <v>117</v>
      </c>
      <c r="G303" s="91" t="s">
        <v>255</v>
      </c>
    </row>
    <row r="304" spans="1:7">
      <c r="A304" s="42">
        <v>9469327</v>
      </c>
      <c r="B304" s="11" t="s">
        <v>204</v>
      </c>
      <c r="C304" s="11" t="s">
        <v>189</v>
      </c>
      <c r="D304" s="3">
        <v>500</v>
      </c>
      <c r="E304" s="43">
        <v>8940448</v>
      </c>
      <c r="F304" s="11" t="s">
        <v>157</v>
      </c>
      <c r="G304" s="91" t="s">
        <v>255</v>
      </c>
    </row>
    <row r="305" spans="1:7">
      <c r="A305" s="42">
        <v>9469380</v>
      </c>
      <c r="B305" s="11" t="s">
        <v>732</v>
      </c>
      <c r="C305" s="11" t="s">
        <v>434</v>
      </c>
      <c r="D305" s="3">
        <v>500</v>
      </c>
      <c r="E305" s="43">
        <v>8940033</v>
      </c>
      <c r="F305" s="11" t="s">
        <v>487</v>
      </c>
      <c r="G305" s="91" t="s">
        <v>255</v>
      </c>
    </row>
    <row r="306" spans="1:7">
      <c r="A306" s="42">
        <v>9468584</v>
      </c>
      <c r="B306" s="11" t="s">
        <v>473</v>
      </c>
      <c r="C306" s="11" t="s">
        <v>474</v>
      </c>
      <c r="D306" s="3">
        <v>500</v>
      </c>
      <c r="E306" s="43">
        <v>8941282</v>
      </c>
      <c r="F306" s="11" t="s">
        <v>175</v>
      </c>
      <c r="G306" s="91" t="s">
        <v>255</v>
      </c>
    </row>
    <row r="307" spans="1:7">
      <c r="A307" s="42">
        <v>9470549</v>
      </c>
      <c r="B307" s="11" t="s">
        <v>994</v>
      </c>
      <c r="C307" s="11" t="s">
        <v>995</v>
      </c>
      <c r="D307" s="3">
        <v>500</v>
      </c>
      <c r="E307" s="43">
        <v>8940655</v>
      </c>
      <c r="F307" s="11" t="s">
        <v>179</v>
      </c>
      <c r="G307" s="91" t="s">
        <v>255</v>
      </c>
    </row>
    <row r="308" spans="1:7">
      <c r="A308" s="42">
        <v>9469783</v>
      </c>
      <c r="B308" s="11" t="s">
        <v>733</v>
      </c>
      <c r="C308" s="11" t="s">
        <v>220</v>
      </c>
      <c r="D308" s="3">
        <v>500</v>
      </c>
      <c r="E308" s="43">
        <v>8940535</v>
      </c>
      <c r="F308" s="11" t="s">
        <v>111</v>
      </c>
      <c r="G308" s="91" t="s">
        <v>255</v>
      </c>
    </row>
    <row r="309" spans="1:7">
      <c r="A309" s="42">
        <v>9467781</v>
      </c>
      <c r="B309" s="11" t="s">
        <v>388</v>
      </c>
      <c r="C309" s="11" t="s">
        <v>389</v>
      </c>
      <c r="D309" s="3">
        <v>500</v>
      </c>
      <c r="E309" s="43">
        <v>8940070</v>
      </c>
      <c r="F309" s="11" t="s">
        <v>119</v>
      </c>
      <c r="G309" s="91" t="s">
        <v>255</v>
      </c>
    </row>
    <row r="310" spans="1:7">
      <c r="A310" s="42">
        <v>9469714</v>
      </c>
      <c r="B310" s="11" t="s">
        <v>734</v>
      </c>
      <c r="C310" s="11" t="s">
        <v>735</v>
      </c>
      <c r="D310" s="3">
        <v>500</v>
      </c>
      <c r="E310" s="43">
        <v>8940866</v>
      </c>
      <c r="F310" s="11" t="s">
        <v>107</v>
      </c>
      <c r="G310" s="91" t="s">
        <v>255</v>
      </c>
    </row>
    <row r="311" spans="1:7">
      <c r="A311" s="42">
        <v>9470448</v>
      </c>
      <c r="B311" s="11" t="s">
        <v>970</v>
      </c>
      <c r="C311" s="11" t="s">
        <v>98</v>
      </c>
      <c r="D311" s="3">
        <v>500</v>
      </c>
      <c r="E311" s="43">
        <v>8941359</v>
      </c>
      <c r="F311" s="11" t="s">
        <v>122</v>
      </c>
      <c r="G311" s="91" t="s">
        <v>255</v>
      </c>
    </row>
    <row r="312" spans="1:7">
      <c r="A312" s="42">
        <v>9469911</v>
      </c>
      <c r="B312" s="11" t="s">
        <v>736</v>
      </c>
      <c r="C312" s="11" t="s">
        <v>737</v>
      </c>
      <c r="D312" s="3">
        <v>500</v>
      </c>
      <c r="E312" s="43">
        <v>8940448</v>
      </c>
      <c r="F312" s="11" t="s">
        <v>157</v>
      </c>
      <c r="G312" s="91" t="s">
        <v>255</v>
      </c>
    </row>
    <row r="313" spans="1:7">
      <c r="A313" s="42">
        <v>9469540</v>
      </c>
      <c r="B313" s="11" t="s">
        <v>738</v>
      </c>
      <c r="C313" s="11" t="s">
        <v>739</v>
      </c>
      <c r="D313" s="3">
        <v>500</v>
      </c>
      <c r="E313" s="43">
        <v>8940052</v>
      </c>
      <c r="F313" s="11" t="s">
        <v>176</v>
      </c>
      <c r="G313" s="91" t="s">
        <v>255</v>
      </c>
    </row>
    <row r="314" spans="1:7">
      <c r="A314" s="42">
        <v>9470189</v>
      </c>
      <c r="B314" s="11" t="s">
        <v>932</v>
      </c>
      <c r="C314" s="11" t="s">
        <v>933</v>
      </c>
      <c r="D314" s="3">
        <v>500</v>
      </c>
      <c r="E314" s="43">
        <v>8940655</v>
      </c>
      <c r="F314" s="11" t="s">
        <v>179</v>
      </c>
      <c r="G314" s="91" t="s">
        <v>255</v>
      </c>
    </row>
    <row r="315" spans="1:7">
      <c r="A315" s="42">
        <v>9469632</v>
      </c>
      <c r="B315" s="11" t="s">
        <v>740</v>
      </c>
      <c r="C315" s="11" t="s">
        <v>741</v>
      </c>
      <c r="D315" s="3">
        <v>500</v>
      </c>
      <c r="E315" s="43">
        <v>8940976</v>
      </c>
      <c r="F315" s="11" t="s">
        <v>158</v>
      </c>
      <c r="G315" s="91" t="s">
        <v>255</v>
      </c>
    </row>
    <row r="316" spans="1:7">
      <c r="A316" s="42">
        <v>9467028</v>
      </c>
      <c r="B316" s="11" t="s">
        <v>984</v>
      </c>
      <c r="C316" s="11" t="s">
        <v>982</v>
      </c>
      <c r="D316" s="3">
        <v>500</v>
      </c>
      <c r="E316" s="43">
        <v>8941466</v>
      </c>
      <c r="F316" s="11" t="s">
        <v>297</v>
      </c>
      <c r="G316" s="91" t="s">
        <v>255</v>
      </c>
    </row>
    <row r="317" spans="1:7">
      <c r="A317" s="42">
        <v>9468935</v>
      </c>
      <c r="B317" s="11" t="s">
        <v>742</v>
      </c>
      <c r="C317" s="11" t="s">
        <v>254</v>
      </c>
      <c r="D317" s="3">
        <v>500</v>
      </c>
      <c r="E317" s="43">
        <v>8940096</v>
      </c>
      <c r="F317" s="11" t="s">
        <v>117</v>
      </c>
      <c r="G317" s="91" t="s">
        <v>255</v>
      </c>
    </row>
    <row r="318" spans="1:7">
      <c r="A318" s="42">
        <v>9466751</v>
      </c>
      <c r="B318" s="11" t="s">
        <v>390</v>
      </c>
      <c r="C318" s="11" t="s">
        <v>391</v>
      </c>
      <c r="D318" s="3">
        <v>517</v>
      </c>
      <c r="E318" s="43">
        <v>8940096</v>
      </c>
      <c r="F318" s="11" t="s">
        <v>117</v>
      </c>
      <c r="G318" s="91" t="s">
        <v>255</v>
      </c>
    </row>
    <row r="319" spans="1:7">
      <c r="A319" s="42">
        <v>9466995</v>
      </c>
      <c r="B319" s="11" t="s">
        <v>392</v>
      </c>
      <c r="C319" s="11" t="s">
        <v>213</v>
      </c>
      <c r="D319" s="3">
        <v>500</v>
      </c>
      <c r="E319" s="43">
        <v>8940012</v>
      </c>
      <c r="F319" s="11" t="s">
        <v>298</v>
      </c>
      <c r="G319" s="91" t="s">
        <v>255</v>
      </c>
    </row>
    <row r="320" spans="1:7">
      <c r="A320" s="42">
        <v>9467150</v>
      </c>
      <c r="B320" s="11" t="s">
        <v>393</v>
      </c>
      <c r="C320" s="11" t="s">
        <v>237</v>
      </c>
      <c r="D320" s="3">
        <v>500</v>
      </c>
      <c r="E320" s="43">
        <v>8940458</v>
      </c>
      <c r="F320" s="11" t="s">
        <v>177</v>
      </c>
      <c r="G320" s="91" t="s">
        <v>255</v>
      </c>
    </row>
    <row r="321" spans="1:7">
      <c r="A321" s="42">
        <v>9468877</v>
      </c>
      <c r="B321" s="11" t="s">
        <v>743</v>
      </c>
      <c r="C321" s="11" t="s">
        <v>347</v>
      </c>
      <c r="D321" s="3">
        <v>500</v>
      </c>
      <c r="E321" s="43">
        <v>8940073</v>
      </c>
      <c r="F321" s="11" t="s">
        <v>173</v>
      </c>
      <c r="G321" s="91" t="s">
        <v>255</v>
      </c>
    </row>
    <row r="322" spans="1:7">
      <c r="A322" s="42">
        <v>9469280</v>
      </c>
      <c r="B322" s="11" t="s">
        <v>744</v>
      </c>
      <c r="C322" s="11" t="s">
        <v>92</v>
      </c>
      <c r="D322" s="3">
        <v>500</v>
      </c>
      <c r="E322" s="43">
        <v>8940926</v>
      </c>
      <c r="F322" s="11" t="s">
        <v>174</v>
      </c>
      <c r="G322" s="91" t="s">
        <v>255</v>
      </c>
    </row>
    <row r="323" spans="1:7">
      <c r="A323" s="42">
        <v>9467739</v>
      </c>
      <c r="B323" s="11" t="s">
        <v>394</v>
      </c>
      <c r="C323" s="11" t="s">
        <v>317</v>
      </c>
      <c r="D323" s="3">
        <v>500</v>
      </c>
      <c r="E323" s="43">
        <v>8940052</v>
      </c>
      <c r="F323" s="11" t="s">
        <v>176</v>
      </c>
      <c r="G323" s="91" t="s">
        <v>255</v>
      </c>
    </row>
    <row r="324" spans="1:7">
      <c r="A324" s="42">
        <v>9470471</v>
      </c>
      <c r="B324" s="11" t="s">
        <v>971</v>
      </c>
      <c r="C324" s="11" t="s">
        <v>161</v>
      </c>
      <c r="D324" s="3">
        <v>500</v>
      </c>
      <c r="E324" s="43">
        <v>8940121</v>
      </c>
      <c r="F324" s="11" t="s">
        <v>99</v>
      </c>
      <c r="G324" s="91" t="s">
        <v>255</v>
      </c>
    </row>
    <row r="325" spans="1:7">
      <c r="A325" s="42">
        <v>9469119</v>
      </c>
      <c r="B325" s="11" t="s">
        <v>745</v>
      </c>
      <c r="C325" s="11" t="s">
        <v>471</v>
      </c>
      <c r="D325" s="3">
        <v>500</v>
      </c>
      <c r="E325" s="43">
        <v>8940096</v>
      </c>
      <c r="F325" s="11" t="s">
        <v>117</v>
      </c>
      <c r="G325" s="91" t="s">
        <v>255</v>
      </c>
    </row>
    <row r="326" spans="1:7">
      <c r="A326" s="42">
        <v>9469818</v>
      </c>
      <c r="B326" s="11" t="s">
        <v>746</v>
      </c>
      <c r="C326" s="11" t="s">
        <v>747</v>
      </c>
      <c r="D326" s="3">
        <v>500</v>
      </c>
      <c r="E326" s="43">
        <v>8940033</v>
      </c>
      <c r="F326" s="11" t="s">
        <v>487</v>
      </c>
      <c r="G326" s="91" t="s">
        <v>255</v>
      </c>
    </row>
    <row r="327" spans="1:7">
      <c r="A327" s="42">
        <v>9469036</v>
      </c>
      <c r="B327" s="11" t="s">
        <v>748</v>
      </c>
      <c r="C327" s="11" t="s">
        <v>749</v>
      </c>
      <c r="D327" s="3">
        <v>500</v>
      </c>
      <c r="E327" s="43">
        <v>8940894</v>
      </c>
      <c r="F327" s="11" t="s">
        <v>104</v>
      </c>
      <c r="G327" s="91" t="s">
        <v>255</v>
      </c>
    </row>
    <row r="328" spans="1:7">
      <c r="A328" s="42">
        <v>9464809</v>
      </c>
      <c r="B328" s="11" t="s">
        <v>972</v>
      </c>
      <c r="C328" s="11" t="s">
        <v>973</v>
      </c>
      <c r="D328" s="3">
        <v>500</v>
      </c>
      <c r="E328" s="43">
        <v>8940326</v>
      </c>
      <c r="F328" s="11" t="s">
        <v>116</v>
      </c>
      <c r="G328" s="91" t="s">
        <v>255</v>
      </c>
    </row>
    <row r="329" spans="1:7">
      <c r="A329" s="42">
        <v>9463792</v>
      </c>
      <c r="B329" s="11" t="s">
        <v>877</v>
      </c>
      <c r="C329" s="11" t="s">
        <v>878</v>
      </c>
      <c r="D329" s="3">
        <v>500</v>
      </c>
      <c r="E329" s="43">
        <v>8940052</v>
      </c>
      <c r="F329" s="11" t="s">
        <v>176</v>
      </c>
      <c r="G329" s="91" t="s">
        <v>255</v>
      </c>
    </row>
    <row r="330" spans="1:7">
      <c r="A330" s="42">
        <v>9469039</v>
      </c>
      <c r="B330" s="11" t="s">
        <v>750</v>
      </c>
      <c r="C330" s="11" t="s">
        <v>751</v>
      </c>
      <c r="D330" s="3">
        <v>500</v>
      </c>
      <c r="E330" s="43">
        <v>8940096</v>
      </c>
      <c r="F330" s="11" t="s">
        <v>117</v>
      </c>
      <c r="G330" s="91" t="s">
        <v>255</v>
      </c>
    </row>
    <row r="331" spans="1:7">
      <c r="A331" s="42">
        <v>9465580</v>
      </c>
      <c r="B331" s="11" t="s">
        <v>232</v>
      </c>
      <c r="C331" s="11" t="s">
        <v>196</v>
      </c>
      <c r="D331" s="3">
        <v>500</v>
      </c>
      <c r="E331" s="43">
        <v>8940926</v>
      </c>
      <c r="F331" s="11" t="s">
        <v>174</v>
      </c>
      <c r="G331" s="91" t="s">
        <v>255</v>
      </c>
    </row>
    <row r="332" spans="1:7">
      <c r="A332" s="42">
        <v>9468437</v>
      </c>
      <c r="B332" s="11" t="s">
        <v>455</v>
      </c>
      <c r="C332" s="11" t="s">
        <v>456</v>
      </c>
      <c r="D332" s="3">
        <v>500</v>
      </c>
      <c r="E332" s="43">
        <v>8940976</v>
      </c>
      <c r="F332" s="11" t="s">
        <v>158</v>
      </c>
      <c r="G332" s="91" t="s">
        <v>255</v>
      </c>
    </row>
    <row r="333" spans="1:7">
      <c r="A333" s="42">
        <v>9470409</v>
      </c>
      <c r="B333" s="11" t="s">
        <v>974</v>
      </c>
      <c r="C333" s="11" t="s">
        <v>975</v>
      </c>
      <c r="D333" s="3">
        <v>500</v>
      </c>
      <c r="E333" s="43">
        <v>8941359</v>
      </c>
      <c r="F333" s="11" t="s">
        <v>122</v>
      </c>
      <c r="G333" s="91" t="s">
        <v>255</v>
      </c>
    </row>
    <row r="334" spans="1:7">
      <c r="A334" s="42">
        <v>9469059</v>
      </c>
      <c r="B334" s="11" t="s">
        <v>752</v>
      </c>
      <c r="C334" s="11" t="s">
        <v>753</v>
      </c>
      <c r="D334" s="3">
        <v>500</v>
      </c>
      <c r="E334" s="43">
        <v>8940012</v>
      </c>
      <c r="F334" s="11" t="s">
        <v>298</v>
      </c>
      <c r="G334" s="91" t="s">
        <v>255</v>
      </c>
    </row>
    <row r="335" spans="1:7">
      <c r="A335" s="42">
        <v>9466978</v>
      </c>
      <c r="B335" s="11" t="s">
        <v>395</v>
      </c>
      <c r="C335" s="11" t="s">
        <v>307</v>
      </c>
      <c r="D335" s="3">
        <v>500</v>
      </c>
      <c r="E335" s="43">
        <v>8940012</v>
      </c>
      <c r="F335" s="11" t="s">
        <v>298</v>
      </c>
      <c r="G335" s="91" t="s">
        <v>255</v>
      </c>
    </row>
    <row r="336" spans="1:7">
      <c r="A336" s="42">
        <v>9469829</v>
      </c>
      <c r="B336" s="11" t="s">
        <v>475</v>
      </c>
      <c r="C336" s="11" t="s">
        <v>754</v>
      </c>
      <c r="D336" s="3">
        <v>500</v>
      </c>
      <c r="E336" s="43">
        <v>8940459</v>
      </c>
      <c r="F336" s="11" t="s">
        <v>114</v>
      </c>
      <c r="G336" s="91" t="s">
        <v>255</v>
      </c>
    </row>
    <row r="337" spans="1:7">
      <c r="A337" s="42">
        <v>9470257</v>
      </c>
      <c r="B337" s="11" t="s">
        <v>475</v>
      </c>
      <c r="C337" s="11" t="s">
        <v>110</v>
      </c>
      <c r="D337" s="3">
        <v>500</v>
      </c>
      <c r="E337" s="43">
        <v>8940549</v>
      </c>
      <c r="F337" s="11" t="s">
        <v>109</v>
      </c>
      <c r="G337" s="91" t="s">
        <v>255</v>
      </c>
    </row>
    <row r="338" spans="1:7">
      <c r="A338" s="42">
        <v>9466381</v>
      </c>
      <c r="B338" s="11" t="s">
        <v>899</v>
      </c>
      <c r="C338" s="11" t="s">
        <v>900</v>
      </c>
      <c r="D338" s="3">
        <v>576</v>
      </c>
      <c r="E338" s="43">
        <v>8940975</v>
      </c>
      <c r="F338" s="11" t="s">
        <v>121</v>
      </c>
      <c r="G338" s="91" t="s">
        <v>255</v>
      </c>
    </row>
    <row r="339" spans="1:7">
      <c r="A339" s="42">
        <v>9469834</v>
      </c>
      <c r="B339" s="11" t="s">
        <v>755</v>
      </c>
      <c r="C339" s="11" t="s">
        <v>168</v>
      </c>
      <c r="D339" s="3">
        <v>527</v>
      </c>
      <c r="E339" s="43">
        <v>8941343</v>
      </c>
      <c r="F339" s="11" t="s">
        <v>124</v>
      </c>
      <c r="G339" s="91" t="s">
        <v>255</v>
      </c>
    </row>
    <row r="340" spans="1:7">
      <c r="A340" s="42">
        <v>9469054</v>
      </c>
      <c r="B340" s="11" t="s">
        <v>756</v>
      </c>
      <c r="C340" s="11" t="s">
        <v>757</v>
      </c>
      <c r="D340" s="3">
        <v>500</v>
      </c>
      <c r="E340" s="43">
        <v>8940012</v>
      </c>
      <c r="F340" s="11" t="s">
        <v>298</v>
      </c>
      <c r="G340" s="91" t="s">
        <v>255</v>
      </c>
    </row>
    <row r="341" spans="1:7">
      <c r="A341" s="42">
        <v>9470267</v>
      </c>
      <c r="B341" s="11" t="s">
        <v>873</v>
      </c>
      <c r="C341" s="11" t="s">
        <v>874</v>
      </c>
      <c r="D341" s="3">
        <v>500</v>
      </c>
      <c r="E341" s="43">
        <v>8941282</v>
      </c>
      <c r="F341" s="11" t="s">
        <v>175</v>
      </c>
      <c r="G341" s="91" t="s">
        <v>255</v>
      </c>
    </row>
    <row r="342" spans="1:7">
      <c r="A342" s="42">
        <v>9467843</v>
      </c>
      <c r="B342" s="11" t="s">
        <v>457</v>
      </c>
      <c r="C342" s="11" t="s">
        <v>433</v>
      </c>
      <c r="D342" s="3">
        <v>500</v>
      </c>
      <c r="E342" s="43">
        <v>8940866</v>
      </c>
      <c r="F342" s="11" t="s">
        <v>107</v>
      </c>
      <c r="G342" s="91" t="s">
        <v>255</v>
      </c>
    </row>
    <row r="343" spans="1:7">
      <c r="A343" s="42">
        <v>9465313</v>
      </c>
      <c r="B343" s="11" t="s">
        <v>233</v>
      </c>
      <c r="C343" s="11" t="s">
        <v>234</v>
      </c>
      <c r="D343" s="3">
        <v>647</v>
      </c>
      <c r="E343" s="43">
        <v>8940448</v>
      </c>
      <c r="F343" s="11" t="s">
        <v>157</v>
      </c>
      <c r="G343" s="91" t="s">
        <v>255</v>
      </c>
    </row>
    <row r="344" spans="1:7">
      <c r="A344" s="42">
        <v>9469866</v>
      </c>
      <c r="B344" s="11" t="s">
        <v>758</v>
      </c>
      <c r="C344" s="11" t="s">
        <v>759</v>
      </c>
      <c r="D344" s="3">
        <v>500</v>
      </c>
      <c r="E344" s="43">
        <v>8940070</v>
      </c>
      <c r="F344" s="11" t="s">
        <v>119</v>
      </c>
      <c r="G344" s="91" t="s">
        <v>255</v>
      </c>
    </row>
    <row r="345" spans="1:7">
      <c r="A345" s="42">
        <v>9469636</v>
      </c>
      <c r="B345" s="11" t="s">
        <v>760</v>
      </c>
      <c r="C345" s="11" t="s">
        <v>761</v>
      </c>
      <c r="D345" s="3">
        <v>500</v>
      </c>
      <c r="E345" s="43">
        <v>8940976</v>
      </c>
      <c r="F345" s="11" t="s">
        <v>158</v>
      </c>
      <c r="G345" s="91" t="s">
        <v>255</v>
      </c>
    </row>
    <row r="346" spans="1:7">
      <c r="A346" s="42">
        <v>9468938</v>
      </c>
      <c r="B346" s="11" t="s">
        <v>762</v>
      </c>
      <c r="C346" s="11" t="s">
        <v>434</v>
      </c>
      <c r="D346" s="3">
        <v>500</v>
      </c>
      <c r="E346" s="43">
        <v>8940096</v>
      </c>
      <c r="F346" s="11" t="s">
        <v>117</v>
      </c>
      <c r="G346" s="91" t="s">
        <v>255</v>
      </c>
    </row>
    <row r="347" spans="1:7">
      <c r="A347" s="42">
        <v>9470440</v>
      </c>
      <c r="B347" s="11" t="s">
        <v>976</v>
      </c>
      <c r="C347" s="11" t="s">
        <v>963</v>
      </c>
      <c r="D347" s="3">
        <v>500</v>
      </c>
      <c r="E347" s="43">
        <v>8940096</v>
      </c>
      <c r="F347" s="11" t="s">
        <v>117</v>
      </c>
      <c r="G347" s="91" t="s">
        <v>255</v>
      </c>
    </row>
    <row r="348" spans="1:7">
      <c r="A348" s="42">
        <v>9470395</v>
      </c>
      <c r="B348" s="11" t="s">
        <v>908</v>
      </c>
      <c r="C348" s="11" t="s">
        <v>909</v>
      </c>
      <c r="D348" s="3">
        <v>500</v>
      </c>
      <c r="E348" s="43">
        <v>8940482</v>
      </c>
      <c r="F348" s="11" t="s">
        <v>101</v>
      </c>
      <c r="G348" s="91" t="s">
        <v>255</v>
      </c>
    </row>
    <row r="349" spans="1:7">
      <c r="A349" s="42">
        <v>9470094</v>
      </c>
      <c r="B349" s="11" t="s">
        <v>894</v>
      </c>
      <c r="C349" s="11" t="s">
        <v>895</v>
      </c>
      <c r="D349" s="3">
        <v>500</v>
      </c>
      <c r="E349" s="43">
        <v>8940073</v>
      </c>
      <c r="F349" s="11" t="s">
        <v>173</v>
      </c>
      <c r="G349" s="91" t="s">
        <v>255</v>
      </c>
    </row>
    <row r="350" spans="1:7">
      <c r="A350" s="42">
        <v>9470576</v>
      </c>
      <c r="B350" s="11" t="s">
        <v>996</v>
      </c>
      <c r="C350" s="11" t="s">
        <v>113</v>
      </c>
      <c r="D350" s="3">
        <v>500</v>
      </c>
      <c r="E350" s="43">
        <v>8941352</v>
      </c>
      <c r="F350" s="11" t="s">
        <v>123</v>
      </c>
      <c r="G350" s="91" t="s">
        <v>255</v>
      </c>
    </row>
    <row r="351" spans="1:7">
      <c r="A351" s="42">
        <v>9466810</v>
      </c>
      <c r="B351" s="11" t="s">
        <v>396</v>
      </c>
      <c r="C351" s="11" t="s">
        <v>357</v>
      </c>
      <c r="D351" s="3">
        <v>500</v>
      </c>
      <c r="E351" s="43">
        <v>8940073</v>
      </c>
      <c r="F351" s="11" t="s">
        <v>173</v>
      </c>
      <c r="G351" s="91" t="s">
        <v>255</v>
      </c>
    </row>
    <row r="352" spans="1:7">
      <c r="A352" s="42">
        <v>9468982</v>
      </c>
      <c r="B352" s="11" t="s">
        <v>763</v>
      </c>
      <c r="C352" s="11" t="s">
        <v>764</v>
      </c>
      <c r="D352" s="3">
        <v>500</v>
      </c>
      <c r="E352" s="43">
        <v>8940052</v>
      </c>
      <c r="F352" s="11" t="s">
        <v>176</v>
      </c>
      <c r="G352" s="91" t="s">
        <v>255</v>
      </c>
    </row>
    <row r="353" spans="1:7">
      <c r="A353" s="42">
        <v>9469474</v>
      </c>
      <c r="B353" s="11" t="s">
        <v>765</v>
      </c>
      <c r="C353" s="11" t="s">
        <v>184</v>
      </c>
      <c r="D353" s="3">
        <v>500</v>
      </c>
      <c r="E353" s="43">
        <v>8940052</v>
      </c>
      <c r="F353" s="11" t="s">
        <v>176</v>
      </c>
      <c r="G353" s="91" t="s">
        <v>255</v>
      </c>
    </row>
    <row r="354" spans="1:7">
      <c r="A354" s="42">
        <v>9470574</v>
      </c>
      <c r="B354" s="11" t="s">
        <v>997</v>
      </c>
      <c r="C354" s="11" t="s">
        <v>250</v>
      </c>
      <c r="D354" s="3">
        <v>500</v>
      </c>
      <c r="E354" s="43">
        <v>8940121</v>
      </c>
      <c r="F354" s="11" t="s">
        <v>99</v>
      </c>
      <c r="G354" s="91" t="s">
        <v>255</v>
      </c>
    </row>
    <row r="355" spans="1:7">
      <c r="A355" s="42">
        <v>9468334</v>
      </c>
      <c r="B355" s="11" t="s">
        <v>458</v>
      </c>
      <c r="C355" s="11" t="s">
        <v>386</v>
      </c>
      <c r="D355" s="3">
        <v>500</v>
      </c>
      <c r="E355" s="43">
        <v>8940096</v>
      </c>
      <c r="F355" s="11" t="s">
        <v>117</v>
      </c>
      <c r="G355" s="91" t="s">
        <v>255</v>
      </c>
    </row>
    <row r="356" spans="1:7">
      <c r="A356" s="42">
        <v>9467316</v>
      </c>
      <c r="B356" s="11" t="s">
        <v>852</v>
      </c>
      <c r="C356" s="11" t="s">
        <v>166</v>
      </c>
      <c r="D356" s="3">
        <v>500</v>
      </c>
      <c r="E356" s="43">
        <v>8940012</v>
      </c>
      <c r="F356" s="11" t="s">
        <v>298</v>
      </c>
      <c r="G356" s="91" t="s">
        <v>255</v>
      </c>
    </row>
    <row r="357" spans="1:7">
      <c r="A357" s="42">
        <v>9469638</v>
      </c>
      <c r="B357" s="11" t="s">
        <v>766</v>
      </c>
      <c r="C357" s="11" t="s">
        <v>110</v>
      </c>
      <c r="D357" s="3">
        <v>500</v>
      </c>
      <c r="E357" s="43">
        <v>8940976</v>
      </c>
      <c r="F357" s="11" t="s">
        <v>158</v>
      </c>
      <c r="G357" s="91" t="s">
        <v>255</v>
      </c>
    </row>
    <row r="358" spans="1:7">
      <c r="A358" s="42">
        <v>9470323</v>
      </c>
      <c r="B358" s="11" t="s">
        <v>860</v>
      </c>
      <c r="C358" s="11" t="s">
        <v>93</v>
      </c>
      <c r="D358" s="3">
        <v>500</v>
      </c>
      <c r="E358" s="43">
        <v>8940121</v>
      </c>
      <c r="F358" s="11" t="s">
        <v>99</v>
      </c>
      <c r="G358" s="91" t="s">
        <v>255</v>
      </c>
    </row>
    <row r="359" spans="1:7">
      <c r="A359" s="42">
        <v>9470324</v>
      </c>
      <c r="B359" s="11" t="s">
        <v>860</v>
      </c>
      <c r="C359" s="11" t="s">
        <v>861</v>
      </c>
      <c r="D359" s="3">
        <v>500</v>
      </c>
      <c r="E359" s="43">
        <v>8940121</v>
      </c>
      <c r="F359" s="11" t="s">
        <v>99</v>
      </c>
      <c r="G359" s="91" t="s">
        <v>255</v>
      </c>
    </row>
    <row r="360" spans="1:7">
      <c r="A360" s="42">
        <v>9469394</v>
      </c>
      <c r="B360" s="11" t="s">
        <v>767</v>
      </c>
      <c r="C360" s="11" t="s">
        <v>768</v>
      </c>
      <c r="D360" s="3">
        <v>500</v>
      </c>
      <c r="E360" s="43">
        <v>8940033</v>
      </c>
      <c r="F360" s="11" t="s">
        <v>487</v>
      </c>
      <c r="G360" s="91" t="s">
        <v>255</v>
      </c>
    </row>
    <row r="361" spans="1:7">
      <c r="A361" s="42">
        <v>9469160</v>
      </c>
      <c r="B361" s="11" t="s">
        <v>769</v>
      </c>
      <c r="C361" s="11" t="s">
        <v>168</v>
      </c>
      <c r="D361" s="3">
        <v>500</v>
      </c>
      <c r="E361" s="43">
        <v>8940524</v>
      </c>
      <c r="F361" s="11" t="s">
        <v>112</v>
      </c>
      <c r="G361" s="91" t="s">
        <v>255</v>
      </c>
    </row>
    <row r="362" spans="1:7">
      <c r="A362" s="42">
        <v>9469640</v>
      </c>
      <c r="B362" s="11" t="s">
        <v>770</v>
      </c>
      <c r="C362" s="11" t="s">
        <v>110</v>
      </c>
      <c r="D362" s="3">
        <v>500</v>
      </c>
      <c r="E362" s="43">
        <v>8940976</v>
      </c>
      <c r="F362" s="11" t="s">
        <v>158</v>
      </c>
      <c r="G362" s="91" t="s">
        <v>255</v>
      </c>
    </row>
    <row r="363" spans="1:7">
      <c r="A363" s="42">
        <v>9468771</v>
      </c>
      <c r="B363" s="11" t="s">
        <v>771</v>
      </c>
      <c r="C363" s="11" t="s">
        <v>772</v>
      </c>
      <c r="D363" s="3">
        <v>500</v>
      </c>
      <c r="E363" s="43">
        <v>8941282</v>
      </c>
      <c r="F363" s="11" t="s">
        <v>175</v>
      </c>
      <c r="G363" s="91" t="s">
        <v>255</v>
      </c>
    </row>
    <row r="364" spans="1:7">
      <c r="A364" s="42">
        <v>9470047</v>
      </c>
      <c r="B364" s="11" t="s">
        <v>773</v>
      </c>
      <c r="C364" s="11" t="s">
        <v>774</v>
      </c>
      <c r="D364" s="3">
        <v>500</v>
      </c>
      <c r="E364" s="43">
        <v>8940033</v>
      </c>
      <c r="F364" s="11" t="s">
        <v>487</v>
      </c>
      <c r="G364" s="91" t="s">
        <v>255</v>
      </c>
    </row>
    <row r="365" spans="1:7">
      <c r="A365" s="42">
        <v>9470554</v>
      </c>
      <c r="B365" s="11" t="s">
        <v>998</v>
      </c>
      <c r="C365" s="11" t="s">
        <v>999</v>
      </c>
      <c r="D365" s="3">
        <v>500</v>
      </c>
      <c r="E365" s="43">
        <v>8940326</v>
      </c>
      <c r="F365" s="11" t="s">
        <v>116</v>
      </c>
      <c r="G365" s="91" t="s">
        <v>255</v>
      </c>
    </row>
    <row r="366" spans="1:7">
      <c r="A366" s="42">
        <v>9469277</v>
      </c>
      <c r="B366" s="11" t="s">
        <v>775</v>
      </c>
      <c r="C366" s="11" t="s">
        <v>776</v>
      </c>
      <c r="D366" s="3">
        <v>500</v>
      </c>
      <c r="E366" s="43">
        <v>8940012</v>
      </c>
      <c r="F366" s="11" t="s">
        <v>298</v>
      </c>
      <c r="G366" s="91" t="s">
        <v>255</v>
      </c>
    </row>
    <row r="367" spans="1:7">
      <c r="A367" s="42">
        <v>9470260</v>
      </c>
      <c r="B367" s="11" t="s">
        <v>858</v>
      </c>
      <c r="C367" s="11" t="s">
        <v>165</v>
      </c>
      <c r="D367" s="3">
        <v>500</v>
      </c>
      <c r="E367" s="43">
        <v>8940458</v>
      </c>
      <c r="F367" s="11" t="s">
        <v>177</v>
      </c>
      <c r="G367" s="91" t="s">
        <v>255</v>
      </c>
    </row>
    <row r="368" spans="1:7">
      <c r="A368" s="42">
        <v>9470259</v>
      </c>
      <c r="B368" s="11" t="s">
        <v>858</v>
      </c>
      <c r="C368" s="11" t="s">
        <v>100</v>
      </c>
      <c r="D368" s="3">
        <v>500</v>
      </c>
      <c r="E368" s="43">
        <v>8940458</v>
      </c>
      <c r="F368" s="11" t="s">
        <v>177</v>
      </c>
      <c r="G368" s="91" t="s">
        <v>255</v>
      </c>
    </row>
    <row r="369" spans="1:7">
      <c r="A369" s="42">
        <v>9469642</v>
      </c>
      <c r="B369" s="11" t="s">
        <v>777</v>
      </c>
      <c r="C369" s="11" t="s">
        <v>778</v>
      </c>
      <c r="D369" s="3">
        <v>500</v>
      </c>
      <c r="E369" s="43">
        <v>8940976</v>
      </c>
      <c r="F369" s="11" t="s">
        <v>158</v>
      </c>
      <c r="G369" s="91" t="s">
        <v>255</v>
      </c>
    </row>
    <row r="370" spans="1:7">
      <c r="A370" s="42">
        <v>9469374</v>
      </c>
      <c r="B370" s="11" t="s">
        <v>779</v>
      </c>
      <c r="C370" s="11" t="s">
        <v>780</v>
      </c>
      <c r="D370" s="3">
        <v>500</v>
      </c>
      <c r="E370" s="43">
        <v>8941100</v>
      </c>
      <c r="F370" s="11" t="s">
        <v>120</v>
      </c>
      <c r="G370" s="91" t="s">
        <v>255</v>
      </c>
    </row>
    <row r="371" spans="1:7">
      <c r="A371" s="42">
        <v>9468962</v>
      </c>
      <c r="B371" s="11" t="s">
        <v>781</v>
      </c>
      <c r="C371" s="11" t="s">
        <v>592</v>
      </c>
      <c r="D371" s="3">
        <v>500</v>
      </c>
      <c r="E371" s="43">
        <v>8940096</v>
      </c>
      <c r="F371" s="11" t="s">
        <v>117</v>
      </c>
      <c r="G371" s="91" t="s">
        <v>255</v>
      </c>
    </row>
    <row r="372" spans="1:7">
      <c r="A372" s="42">
        <v>9469091</v>
      </c>
      <c r="B372" s="11" t="s">
        <v>782</v>
      </c>
      <c r="C372" s="11" t="s">
        <v>110</v>
      </c>
      <c r="D372" s="3">
        <v>500</v>
      </c>
      <c r="E372" s="43">
        <v>8940073</v>
      </c>
      <c r="F372" s="11" t="s">
        <v>173</v>
      </c>
      <c r="G372" s="91" t="s">
        <v>255</v>
      </c>
    </row>
    <row r="373" spans="1:7">
      <c r="A373" s="42">
        <v>9467125</v>
      </c>
      <c r="B373" s="11" t="s">
        <v>397</v>
      </c>
      <c r="C373" s="11" t="s">
        <v>354</v>
      </c>
      <c r="D373" s="3">
        <v>500</v>
      </c>
      <c r="E373" s="43">
        <v>8940052</v>
      </c>
      <c r="F373" s="11" t="s">
        <v>176</v>
      </c>
      <c r="G373" s="91" t="s">
        <v>255</v>
      </c>
    </row>
    <row r="374" spans="1:7">
      <c r="A374" s="42">
        <v>9469709</v>
      </c>
      <c r="B374" s="11" t="s">
        <v>783</v>
      </c>
      <c r="C374" s="11" t="s">
        <v>187</v>
      </c>
      <c r="D374" s="3">
        <v>500</v>
      </c>
      <c r="E374" s="43">
        <v>8940894</v>
      </c>
      <c r="F374" s="11" t="s">
        <v>104</v>
      </c>
      <c r="G374" s="91" t="s">
        <v>255</v>
      </c>
    </row>
    <row r="375" spans="1:7">
      <c r="A375" s="42">
        <v>9470244</v>
      </c>
      <c r="B375" s="11" t="s">
        <v>919</v>
      </c>
      <c r="C375" s="11" t="s">
        <v>889</v>
      </c>
      <c r="D375" s="3">
        <v>500</v>
      </c>
      <c r="E375" s="43">
        <v>8941352</v>
      </c>
      <c r="F375" s="11" t="s">
        <v>123</v>
      </c>
      <c r="G375" s="91" t="s">
        <v>255</v>
      </c>
    </row>
    <row r="376" spans="1:7">
      <c r="A376" s="42">
        <v>9468101</v>
      </c>
      <c r="B376" s="11" t="s">
        <v>915</v>
      </c>
      <c r="C376" s="11" t="s">
        <v>105</v>
      </c>
      <c r="D376" s="3">
        <v>500</v>
      </c>
      <c r="E376" s="43">
        <v>8941180</v>
      </c>
      <c r="F376" s="11" t="s">
        <v>459</v>
      </c>
      <c r="G376" s="91" t="s">
        <v>255</v>
      </c>
    </row>
    <row r="377" spans="1:7">
      <c r="A377" s="42">
        <v>9469272</v>
      </c>
      <c r="B377" s="11" t="s">
        <v>784</v>
      </c>
      <c r="C377" s="11" t="s">
        <v>118</v>
      </c>
      <c r="D377" s="3">
        <v>500</v>
      </c>
      <c r="E377" s="43">
        <v>8940549</v>
      </c>
      <c r="F377" s="11" t="s">
        <v>109</v>
      </c>
      <c r="G377" s="91" t="s">
        <v>255</v>
      </c>
    </row>
    <row r="378" spans="1:7">
      <c r="A378" s="42">
        <v>9469486</v>
      </c>
      <c r="B378" s="11" t="s">
        <v>785</v>
      </c>
      <c r="C378" s="11" t="s">
        <v>786</v>
      </c>
      <c r="D378" s="3">
        <v>500</v>
      </c>
      <c r="E378" s="43">
        <v>8940524</v>
      </c>
      <c r="F378" s="11" t="s">
        <v>112</v>
      </c>
      <c r="G378" s="91" t="s">
        <v>255</v>
      </c>
    </row>
    <row r="379" spans="1:7">
      <c r="A379" s="42">
        <v>9470582</v>
      </c>
      <c r="B379" s="11" t="s">
        <v>1000</v>
      </c>
      <c r="C379" s="11" t="s">
        <v>1001</v>
      </c>
      <c r="D379" s="3">
        <v>500</v>
      </c>
      <c r="E379" s="43">
        <v>8940096</v>
      </c>
      <c r="F379" s="11" t="s">
        <v>117</v>
      </c>
      <c r="G379" s="91" t="s">
        <v>255</v>
      </c>
    </row>
    <row r="380" spans="1:7">
      <c r="A380" s="42">
        <v>9468152</v>
      </c>
      <c r="B380" s="11" t="s">
        <v>460</v>
      </c>
      <c r="C380" s="11" t="s">
        <v>309</v>
      </c>
      <c r="D380" s="3">
        <v>500</v>
      </c>
      <c r="E380" s="43">
        <v>8940073</v>
      </c>
      <c r="F380" s="11" t="s">
        <v>173</v>
      </c>
      <c r="G380" s="91" t="s">
        <v>255</v>
      </c>
    </row>
    <row r="381" spans="1:7">
      <c r="A381" s="42">
        <v>9470139</v>
      </c>
      <c r="B381" s="11" t="s">
        <v>942</v>
      </c>
      <c r="C381" s="11" t="s">
        <v>943</v>
      </c>
      <c r="D381" s="3">
        <v>500</v>
      </c>
      <c r="E381" s="43">
        <v>8940976</v>
      </c>
      <c r="F381" s="11" t="s">
        <v>158</v>
      </c>
      <c r="G381" s="91" t="s">
        <v>255</v>
      </c>
    </row>
    <row r="382" spans="1:7">
      <c r="A382" s="42">
        <v>9466634</v>
      </c>
      <c r="B382" s="11" t="s">
        <v>293</v>
      </c>
      <c r="C382" s="11" t="s">
        <v>195</v>
      </c>
      <c r="D382" s="3">
        <v>665</v>
      </c>
      <c r="E382" s="43">
        <v>8940894</v>
      </c>
      <c r="F382" s="11" t="s">
        <v>104</v>
      </c>
      <c r="G382" s="91" t="s">
        <v>255</v>
      </c>
    </row>
    <row r="383" spans="1:7">
      <c r="A383" s="42">
        <v>9469965</v>
      </c>
      <c r="B383" s="11" t="s">
        <v>787</v>
      </c>
      <c r="C383" s="11" t="s">
        <v>788</v>
      </c>
      <c r="D383" s="3">
        <v>500</v>
      </c>
      <c r="E383" s="43">
        <v>8941466</v>
      </c>
      <c r="F383" s="11" t="s">
        <v>297</v>
      </c>
      <c r="G383" s="91" t="s">
        <v>255</v>
      </c>
    </row>
    <row r="384" spans="1:7">
      <c r="A384" s="42">
        <v>9469648</v>
      </c>
      <c r="B384" s="11" t="s">
        <v>789</v>
      </c>
      <c r="C384" s="11" t="s">
        <v>790</v>
      </c>
      <c r="D384" s="3">
        <v>500</v>
      </c>
      <c r="E384" s="43">
        <v>8940976</v>
      </c>
      <c r="F384" s="11" t="s">
        <v>158</v>
      </c>
      <c r="G384" s="91" t="s">
        <v>255</v>
      </c>
    </row>
    <row r="385" spans="1:7">
      <c r="A385" s="42">
        <v>9469991</v>
      </c>
      <c r="B385" s="11" t="s">
        <v>791</v>
      </c>
      <c r="C385" s="11" t="s">
        <v>165</v>
      </c>
      <c r="D385" s="3">
        <v>500</v>
      </c>
      <c r="E385" s="43">
        <v>8941359</v>
      </c>
      <c r="F385" s="11" t="s">
        <v>122</v>
      </c>
      <c r="G385" s="91" t="s">
        <v>255</v>
      </c>
    </row>
    <row r="386" spans="1:7">
      <c r="A386" s="42">
        <v>9468450</v>
      </c>
      <c r="B386" s="11" t="s">
        <v>461</v>
      </c>
      <c r="C386" s="11" t="s">
        <v>180</v>
      </c>
      <c r="D386" s="3">
        <v>500</v>
      </c>
      <c r="E386" s="43">
        <v>8940976</v>
      </c>
      <c r="F386" s="11" t="s">
        <v>158</v>
      </c>
      <c r="G386" s="91" t="s">
        <v>255</v>
      </c>
    </row>
    <row r="387" spans="1:7">
      <c r="A387" s="42">
        <v>9468451</v>
      </c>
      <c r="B387" s="11" t="s">
        <v>461</v>
      </c>
      <c r="C387" s="11" t="s">
        <v>163</v>
      </c>
      <c r="D387" s="3">
        <v>500</v>
      </c>
      <c r="E387" s="43">
        <v>8940976</v>
      </c>
      <c r="F387" s="11" t="s">
        <v>158</v>
      </c>
      <c r="G387" s="91" t="s">
        <v>255</v>
      </c>
    </row>
    <row r="388" spans="1:7">
      <c r="A388" s="42">
        <v>9469716</v>
      </c>
      <c r="B388" s="11" t="s">
        <v>792</v>
      </c>
      <c r="C388" s="11" t="s">
        <v>254</v>
      </c>
      <c r="D388" s="3">
        <v>500</v>
      </c>
      <c r="E388" s="43">
        <v>8940866</v>
      </c>
      <c r="F388" s="11" t="s">
        <v>107</v>
      </c>
      <c r="G388" s="91" t="s">
        <v>255</v>
      </c>
    </row>
    <row r="389" spans="1:7">
      <c r="A389" s="42">
        <v>9467505</v>
      </c>
      <c r="B389" s="11" t="s">
        <v>398</v>
      </c>
      <c r="C389" s="11" t="s">
        <v>303</v>
      </c>
      <c r="D389" s="3">
        <v>500</v>
      </c>
      <c r="E389" s="43">
        <v>8940894</v>
      </c>
      <c r="F389" s="11" t="s">
        <v>104</v>
      </c>
      <c r="G389" s="91" t="s">
        <v>255</v>
      </c>
    </row>
    <row r="390" spans="1:7">
      <c r="A390" s="42">
        <v>9465731</v>
      </c>
      <c r="B390" s="11" t="s">
        <v>235</v>
      </c>
      <c r="C390" s="11" t="s">
        <v>236</v>
      </c>
      <c r="D390" s="3">
        <v>500</v>
      </c>
      <c r="E390" s="43">
        <v>8940459</v>
      </c>
      <c r="F390" s="11" t="s">
        <v>114</v>
      </c>
      <c r="G390" s="91" t="s">
        <v>255</v>
      </c>
    </row>
    <row r="391" spans="1:7">
      <c r="A391" s="42">
        <v>9468944</v>
      </c>
      <c r="B391" s="11" t="s">
        <v>399</v>
      </c>
      <c r="C391" s="11" t="s">
        <v>171</v>
      </c>
      <c r="D391" s="3">
        <v>500</v>
      </c>
      <c r="E391" s="43">
        <v>8940096</v>
      </c>
      <c r="F391" s="11" t="s">
        <v>117</v>
      </c>
      <c r="G391" s="91" t="s">
        <v>255</v>
      </c>
    </row>
    <row r="392" spans="1:7">
      <c r="A392" s="42">
        <v>9470436</v>
      </c>
      <c r="B392" s="11" t="s">
        <v>977</v>
      </c>
      <c r="C392" s="11" t="s">
        <v>185</v>
      </c>
      <c r="D392" s="3">
        <v>504</v>
      </c>
      <c r="E392" s="43">
        <v>8940975</v>
      </c>
      <c r="F392" s="11" t="s">
        <v>121</v>
      </c>
      <c r="G392" s="91" t="s">
        <v>255</v>
      </c>
    </row>
    <row r="393" spans="1:7">
      <c r="A393" s="42">
        <v>9467201</v>
      </c>
      <c r="B393" s="11" t="s">
        <v>400</v>
      </c>
      <c r="C393" s="11" t="s">
        <v>180</v>
      </c>
      <c r="D393" s="3">
        <v>500</v>
      </c>
      <c r="E393" s="43">
        <v>8940926</v>
      </c>
      <c r="F393" s="11" t="s">
        <v>174</v>
      </c>
      <c r="G393" s="91" t="s">
        <v>255</v>
      </c>
    </row>
    <row r="394" spans="1:7">
      <c r="A394" s="42">
        <v>9466937</v>
      </c>
      <c r="B394" s="11" t="s">
        <v>401</v>
      </c>
      <c r="C394" s="11" t="s">
        <v>92</v>
      </c>
      <c r="D394" s="3">
        <v>616</v>
      </c>
      <c r="E394" s="43">
        <v>8940926</v>
      </c>
      <c r="F394" s="11" t="s">
        <v>174</v>
      </c>
      <c r="G394" s="91" t="s">
        <v>255</v>
      </c>
    </row>
    <row r="395" spans="1:7">
      <c r="A395" s="42">
        <v>9469702</v>
      </c>
      <c r="B395" s="11" t="s">
        <v>793</v>
      </c>
      <c r="C395" s="11" t="s">
        <v>724</v>
      </c>
      <c r="D395" s="3">
        <v>500</v>
      </c>
      <c r="E395" s="43">
        <v>8940894</v>
      </c>
      <c r="F395" s="11" t="s">
        <v>104</v>
      </c>
      <c r="G395" s="91" t="s">
        <v>255</v>
      </c>
    </row>
    <row r="396" spans="1:7">
      <c r="A396" s="42">
        <v>9467119</v>
      </c>
      <c r="B396" s="11" t="s">
        <v>402</v>
      </c>
      <c r="C396" s="11" t="s">
        <v>304</v>
      </c>
      <c r="D396" s="3">
        <v>514</v>
      </c>
      <c r="E396" s="43">
        <v>8940052</v>
      </c>
      <c r="F396" s="11" t="s">
        <v>176</v>
      </c>
      <c r="G396" s="91" t="s">
        <v>255</v>
      </c>
    </row>
    <row r="397" spans="1:7">
      <c r="A397" s="42">
        <v>9469024</v>
      </c>
      <c r="B397" s="11" t="s">
        <v>794</v>
      </c>
      <c r="C397" s="11" t="s">
        <v>795</v>
      </c>
      <c r="D397" s="3">
        <v>500</v>
      </c>
      <c r="E397" s="43">
        <v>8940073</v>
      </c>
      <c r="F397" s="11" t="s">
        <v>173</v>
      </c>
      <c r="G397" s="91" t="s">
        <v>255</v>
      </c>
    </row>
    <row r="398" spans="1:7">
      <c r="A398" s="42">
        <v>9469010</v>
      </c>
      <c r="B398" s="11" t="s">
        <v>796</v>
      </c>
      <c r="C398" s="11" t="s">
        <v>471</v>
      </c>
      <c r="D398" s="3">
        <v>500</v>
      </c>
      <c r="E398" s="43">
        <v>8940096</v>
      </c>
      <c r="F398" s="11" t="s">
        <v>117</v>
      </c>
      <c r="G398" s="91" t="s">
        <v>255</v>
      </c>
    </row>
    <row r="399" spans="1:7">
      <c r="A399" s="42">
        <v>9467665</v>
      </c>
      <c r="B399" s="11" t="s">
        <v>929</v>
      </c>
      <c r="C399" s="11" t="s">
        <v>311</v>
      </c>
      <c r="D399" s="3">
        <v>500</v>
      </c>
      <c r="E399" s="43">
        <v>8940459</v>
      </c>
      <c r="F399" s="11" t="s">
        <v>114</v>
      </c>
      <c r="G399" s="91" t="s">
        <v>255</v>
      </c>
    </row>
    <row r="400" spans="1:7">
      <c r="A400" s="42">
        <v>9467265</v>
      </c>
      <c r="B400" s="11" t="s">
        <v>403</v>
      </c>
      <c r="C400" s="11" t="s">
        <v>303</v>
      </c>
      <c r="D400" s="3">
        <v>500</v>
      </c>
      <c r="E400" s="43">
        <v>8940448</v>
      </c>
      <c r="F400" s="11" t="s">
        <v>157</v>
      </c>
      <c r="G400" s="91" t="s">
        <v>255</v>
      </c>
    </row>
    <row r="401" spans="1:7">
      <c r="A401" s="42">
        <v>9467897</v>
      </c>
      <c r="B401" s="11" t="s">
        <v>403</v>
      </c>
      <c r="C401" s="11" t="s">
        <v>462</v>
      </c>
      <c r="D401" s="3">
        <v>500</v>
      </c>
      <c r="E401" s="43">
        <v>8940073</v>
      </c>
      <c r="F401" s="11" t="s">
        <v>173</v>
      </c>
      <c r="G401" s="91" t="s">
        <v>255</v>
      </c>
    </row>
    <row r="402" spans="1:7">
      <c r="A402" s="42">
        <v>9470213</v>
      </c>
      <c r="B402" s="11" t="s">
        <v>868</v>
      </c>
      <c r="C402" s="11" t="s">
        <v>869</v>
      </c>
      <c r="D402" s="3">
        <v>500</v>
      </c>
      <c r="E402" s="43">
        <v>8940070</v>
      </c>
      <c r="F402" s="11" t="s">
        <v>119</v>
      </c>
      <c r="G402" s="91" t="s">
        <v>255</v>
      </c>
    </row>
    <row r="403" spans="1:7">
      <c r="A403" s="42">
        <v>9469249</v>
      </c>
      <c r="B403" s="11" t="s">
        <v>797</v>
      </c>
      <c r="C403" s="11" t="s">
        <v>798</v>
      </c>
      <c r="D403" s="3">
        <v>500</v>
      </c>
      <c r="E403" s="43">
        <v>8940052</v>
      </c>
      <c r="F403" s="11" t="s">
        <v>176</v>
      </c>
      <c r="G403" s="91" t="s">
        <v>255</v>
      </c>
    </row>
    <row r="404" spans="1:7">
      <c r="A404" s="42">
        <v>9469250</v>
      </c>
      <c r="B404" s="11" t="s">
        <v>797</v>
      </c>
      <c r="C404" s="11" t="s">
        <v>437</v>
      </c>
      <c r="D404" s="3">
        <v>500</v>
      </c>
      <c r="E404" s="43">
        <v>8940052</v>
      </c>
      <c r="F404" s="11" t="s">
        <v>176</v>
      </c>
      <c r="G404" s="91" t="s">
        <v>255</v>
      </c>
    </row>
    <row r="405" spans="1:7">
      <c r="A405" s="42">
        <v>9469284</v>
      </c>
      <c r="B405" s="11" t="s">
        <v>799</v>
      </c>
      <c r="C405" s="11" t="s">
        <v>169</v>
      </c>
      <c r="D405" s="3">
        <v>500</v>
      </c>
      <c r="E405" s="43">
        <v>8940096</v>
      </c>
      <c r="F405" s="11" t="s">
        <v>117</v>
      </c>
      <c r="G405" s="91" t="s">
        <v>255</v>
      </c>
    </row>
    <row r="406" spans="1:7">
      <c r="A406" s="42">
        <v>9469432</v>
      </c>
      <c r="B406" s="11" t="s">
        <v>800</v>
      </c>
      <c r="C406" s="11" t="s">
        <v>168</v>
      </c>
      <c r="D406" s="3">
        <v>500</v>
      </c>
      <c r="E406" s="43">
        <v>8940052</v>
      </c>
      <c r="F406" s="11" t="s">
        <v>176</v>
      </c>
      <c r="G406" s="91" t="s">
        <v>255</v>
      </c>
    </row>
    <row r="407" spans="1:7">
      <c r="A407" s="42">
        <v>9469339</v>
      </c>
      <c r="B407" s="11" t="s">
        <v>801</v>
      </c>
      <c r="C407" s="11" t="s">
        <v>105</v>
      </c>
      <c r="D407" s="3">
        <v>500</v>
      </c>
      <c r="E407" s="43">
        <v>8940549</v>
      </c>
      <c r="F407" s="11" t="s">
        <v>109</v>
      </c>
      <c r="G407" s="91" t="s">
        <v>255</v>
      </c>
    </row>
    <row r="408" spans="1:7">
      <c r="A408" s="42">
        <v>9468100</v>
      </c>
      <c r="B408" s="11" t="s">
        <v>404</v>
      </c>
      <c r="C408" s="11" t="s">
        <v>463</v>
      </c>
      <c r="D408" s="3">
        <v>500</v>
      </c>
      <c r="E408" s="43">
        <v>8940326</v>
      </c>
      <c r="F408" s="11" t="s">
        <v>116</v>
      </c>
      <c r="G408" s="91" t="s">
        <v>255</v>
      </c>
    </row>
    <row r="409" spans="1:7">
      <c r="A409" s="42">
        <v>9466941</v>
      </c>
      <c r="B409" s="11" t="s">
        <v>404</v>
      </c>
      <c r="C409" s="11" t="s">
        <v>110</v>
      </c>
      <c r="D409" s="3">
        <v>500</v>
      </c>
      <c r="E409" s="43">
        <v>8940926</v>
      </c>
      <c r="F409" s="11" t="s">
        <v>174</v>
      </c>
      <c r="G409" s="91" t="s">
        <v>255</v>
      </c>
    </row>
    <row r="410" spans="1:7">
      <c r="A410" s="42">
        <v>9469440</v>
      </c>
      <c r="B410" s="11" t="s">
        <v>802</v>
      </c>
      <c r="C410" s="11" t="s">
        <v>803</v>
      </c>
      <c r="D410" s="3">
        <v>500</v>
      </c>
      <c r="E410" s="43">
        <v>8940096</v>
      </c>
      <c r="F410" s="11" t="s">
        <v>117</v>
      </c>
      <c r="G410" s="91" t="s">
        <v>255</v>
      </c>
    </row>
    <row r="411" spans="1:7">
      <c r="A411" s="42">
        <v>9469021</v>
      </c>
      <c r="B411" s="11" t="s">
        <v>405</v>
      </c>
      <c r="C411" s="11" t="s">
        <v>804</v>
      </c>
      <c r="D411" s="3">
        <v>500</v>
      </c>
      <c r="E411" s="43">
        <v>8940073</v>
      </c>
      <c r="F411" s="11" t="s">
        <v>173</v>
      </c>
      <c r="G411" s="91" t="s">
        <v>255</v>
      </c>
    </row>
    <row r="412" spans="1:7">
      <c r="A412" s="42">
        <v>9470437</v>
      </c>
      <c r="B412" s="11" t="s">
        <v>978</v>
      </c>
      <c r="C412" s="11" t="s">
        <v>366</v>
      </c>
      <c r="D412" s="3">
        <v>505</v>
      </c>
      <c r="E412" s="43">
        <v>8940975</v>
      </c>
      <c r="F412" s="11" t="s">
        <v>121</v>
      </c>
      <c r="G412" s="91" t="s">
        <v>255</v>
      </c>
    </row>
    <row r="413" spans="1:7">
      <c r="A413" s="42">
        <v>9468464</v>
      </c>
      <c r="B413" s="11" t="s">
        <v>464</v>
      </c>
      <c r="C413" s="11" t="s">
        <v>185</v>
      </c>
      <c r="D413" s="3">
        <v>500</v>
      </c>
      <c r="E413" s="43">
        <v>8940976</v>
      </c>
      <c r="F413" s="11" t="s">
        <v>158</v>
      </c>
      <c r="G413" s="91" t="s">
        <v>255</v>
      </c>
    </row>
    <row r="414" spans="1:7">
      <c r="A414" s="42">
        <v>9469992</v>
      </c>
      <c r="B414" s="11" t="s">
        <v>805</v>
      </c>
      <c r="C414" s="11" t="s">
        <v>806</v>
      </c>
      <c r="D414" s="3">
        <v>500</v>
      </c>
      <c r="E414" s="43">
        <v>8941359</v>
      </c>
      <c r="F414" s="11" t="s">
        <v>122</v>
      </c>
      <c r="G414" s="91" t="s">
        <v>255</v>
      </c>
    </row>
    <row r="415" spans="1:7">
      <c r="A415" s="42">
        <v>9466097</v>
      </c>
      <c r="B415" s="11" t="s">
        <v>251</v>
      </c>
      <c r="C415" s="11" t="s">
        <v>256</v>
      </c>
      <c r="D415" s="3">
        <v>500</v>
      </c>
      <c r="E415" s="43">
        <v>8940033</v>
      </c>
      <c r="F415" s="11" t="s">
        <v>487</v>
      </c>
      <c r="G415" s="91" t="s">
        <v>255</v>
      </c>
    </row>
    <row r="416" spans="1:7">
      <c r="A416" s="42">
        <v>9469930</v>
      </c>
      <c r="B416" s="11" t="s">
        <v>807</v>
      </c>
      <c r="C416" s="11" t="s">
        <v>808</v>
      </c>
      <c r="D416" s="3">
        <v>500</v>
      </c>
      <c r="E416" s="43">
        <v>8940535</v>
      </c>
      <c r="F416" s="11" t="s">
        <v>111</v>
      </c>
      <c r="G416" s="91" t="s">
        <v>255</v>
      </c>
    </row>
    <row r="417" spans="1:7">
      <c r="A417" s="42">
        <v>9470190</v>
      </c>
      <c r="B417" s="11" t="s">
        <v>901</v>
      </c>
      <c r="C417" s="11" t="s">
        <v>902</v>
      </c>
      <c r="D417" s="3">
        <v>500</v>
      </c>
      <c r="E417" s="43">
        <v>8940033</v>
      </c>
      <c r="F417" s="11" t="s">
        <v>487</v>
      </c>
      <c r="G417" s="91" t="s">
        <v>255</v>
      </c>
    </row>
    <row r="418" spans="1:7">
      <c r="A418" s="42">
        <v>9468601</v>
      </c>
      <c r="B418" s="11" t="s">
        <v>920</v>
      </c>
      <c r="C418" s="11" t="s">
        <v>921</v>
      </c>
      <c r="D418" s="3">
        <v>500</v>
      </c>
      <c r="E418" s="43">
        <v>8941352</v>
      </c>
      <c r="F418" s="11" t="s">
        <v>123</v>
      </c>
      <c r="G418" s="91" t="s">
        <v>255</v>
      </c>
    </row>
    <row r="419" spans="1:7">
      <c r="A419" s="42">
        <v>9467761</v>
      </c>
      <c r="B419" s="11" t="s">
        <v>252</v>
      </c>
      <c r="C419" s="11" t="s">
        <v>166</v>
      </c>
      <c r="D419" s="3">
        <v>500</v>
      </c>
      <c r="E419" s="43">
        <v>8940458</v>
      </c>
      <c r="F419" s="11" t="s">
        <v>177</v>
      </c>
      <c r="G419" s="91" t="s">
        <v>255</v>
      </c>
    </row>
    <row r="420" spans="1:7">
      <c r="A420" s="42">
        <v>9468284</v>
      </c>
      <c r="B420" s="11" t="s">
        <v>466</v>
      </c>
      <c r="C420" s="11" t="s">
        <v>501</v>
      </c>
      <c r="D420" s="3">
        <v>500</v>
      </c>
      <c r="E420" s="43">
        <v>8940073</v>
      </c>
      <c r="F420" s="11" t="s">
        <v>173</v>
      </c>
      <c r="G420" s="91" t="s">
        <v>255</v>
      </c>
    </row>
    <row r="421" spans="1:7">
      <c r="A421" s="42">
        <v>9468951</v>
      </c>
      <c r="B421" s="11" t="s">
        <v>809</v>
      </c>
      <c r="C421" s="11" t="s">
        <v>810</v>
      </c>
      <c r="D421" s="3">
        <v>500</v>
      </c>
      <c r="E421" s="43">
        <v>8940096</v>
      </c>
      <c r="F421" s="11" t="s">
        <v>117</v>
      </c>
      <c r="G421" s="91" t="s">
        <v>255</v>
      </c>
    </row>
    <row r="422" spans="1:7">
      <c r="A422" s="42">
        <v>9464176</v>
      </c>
      <c r="B422" s="11" t="s">
        <v>205</v>
      </c>
      <c r="C422" s="11" t="s">
        <v>185</v>
      </c>
      <c r="D422" s="3">
        <v>500</v>
      </c>
      <c r="E422" s="43">
        <v>8940976</v>
      </c>
      <c r="F422" s="11" t="s">
        <v>158</v>
      </c>
      <c r="G422" s="91" t="s">
        <v>255</v>
      </c>
    </row>
    <row r="423" spans="1:7">
      <c r="A423" s="42">
        <v>9469925</v>
      </c>
      <c r="B423" s="11" t="s">
        <v>811</v>
      </c>
      <c r="C423" s="11" t="s">
        <v>812</v>
      </c>
      <c r="D423" s="3">
        <v>500</v>
      </c>
      <c r="E423" s="43">
        <v>8940073</v>
      </c>
      <c r="F423" s="11" t="s">
        <v>173</v>
      </c>
      <c r="G423" s="91" t="s">
        <v>255</v>
      </c>
    </row>
    <row r="424" spans="1:7">
      <c r="A424" s="42">
        <v>9466764</v>
      </c>
      <c r="B424" s="11" t="s">
        <v>406</v>
      </c>
      <c r="C424" s="11" t="s">
        <v>296</v>
      </c>
      <c r="D424" s="3">
        <v>500</v>
      </c>
      <c r="E424" s="43">
        <v>8940096</v>
      </c>
      <c r="F424" s="11" t="s">
        <v>117</v>
      </c>
      <c r="G424" s="91" t="s">
        <v>255</v>
      </c>
    </row>
    <row r="425" spans="1:7">
      <c r="A425" s="42">
        <v>9470583</v>
      </c>
      <c r="B425" s="11" t="s">
        <v>1002</v>
      </c>
      <c r="C425" s="11" t="s">
        <v>820</v>
      </c>
      <c r="D425" s="3">
        <v>500</v>
      </c>
      <c r="E425" s="43">
        <v>8941180</v>
      </c>
      <c r="F425" s="11" t="s">
        <v>459</v>
      </c>
      <c r="G425" s="91" t="s">
        <v>255</v>
      </c>
    </row>
    <row r="426" spans="1:7">
      <c r="A426" s="42">
        <v>9468952</v>
      </c>
      <c r="B426" s="11" t="s">
        <v>813</v>
      </c>
      <c r="C426" s="11" t="s">
        <v>814</v>
      </c>
      <c r="D426" s="3">
        <v>500</v>
      </c>
      <c r="E426" s="43">
        <v>8940096</v>
      </c>
      <c r="F426" s="11" t="s">
        <v>117</v>
      </c>
      <c r="G426" s="91" t="s">
        <v>255</v>
      </c>
    </row>
    <row r="427" spans="1:7">
      <c r="A427" s="42">
        <v>9468767</v>
      </c>
      <c r="B427" s="11" t="s">
        <v>815</v>
      </c>
      <c r="C427" s="11" t="s">
        <v>816</v>
      </c>
      <c r="D427" s="3">
        <v>500</v>
      </c>
      <c r="E427" s="43">
        <v>8940073</v>
      </c>
      <c r="F427" s="11" t="s">
        <v>173</v>
      </c>
      <c r="G427" s="91" t="s">
        <v>255</v>
      </c>
    </row>
    <row r="428" spans="1:7">
      <c r="A428" s="42">
        <v>9468148</v>
      </c>
      <c r="B428" s="11" t="s">
        <v>467</v>
      </c>
      <c r="C428" s="11" t="s">
        <v>113</v>
      </c>
      <c r="D428" s="3">
        <v>500</v>
      </c>
      <c r="E428" s="43">
        <v>8940052</v>
      </c>
      <c r="F428" s="11" t="s">
        <v>176</v>
      </c>
      <c r="G428" s="91" t="s">
        <v>255</v>
      </c>
    </row>
    <row r="429" spans="1:7">
      <c r="A429" s="42">
        <v>9469181</v>
      </c>
      <c r="B429" s="11" t="s">
        <v>817</v>
      </c>
      <c r="C429" s="11" t="s">
        <v>818</v>
      </c>
      <c r="D429" s="3">
        <v>500</v>
      </c>
      <c r="E429" s="43">
        <v>8940926</v>
      </c>
      <c r="F429" s="11" t="s">
        <v>174</v>
      </c>
      <c r="G429" s="91" t="s">
        <v>255</v>
      </c>
    </row>
    <row r="430" spans="1:7">
      <c r="A430" s="42">
        <v>9469665</v>
      </c>
      <c r="B430" s="11" t="s">
        <v>819</v>
      </c>
      <c r="C430" s="11" t="s">
        <v>820</v>
      </c>
      <c r="D430" s="3">
        <v>500</v>
      </c>
      <c r="E430" s="43">
        <v>8940976</v>
      </c>
      <c r="F430" s="11" t="s">
        <v>158</v>
      </c>
      <c r="G430" s="91" t="s">
        <v>255</v>
      </c>
    </row>
    <row r="431" spans="1:7">
      <c r="A431" s="42">
        <v>9467161</v>
      </c>
      <c r="B431" s="11" t="s">
        <v>407</v>
      </c>
      <c r="C431" s="11" t="s">
        <v>408</v>
      </c>
      <c r="D431" s="3">
        <v>500</v>
      </c>
      <c r="E431" s="43">
        <v>8940459</v>
      </c>
      <c r="F431" s="11" t="s">
        <v>114</v>
      </c>
      <c r="G431" s="91" t="s">
        <v>255</v>
      </c>
    </row>
    <row r="432" spans="1:7">
      <c r="A432" s="42">
        <v>9467364</v>
      </c>
      <c r="B432" s="11" t="s">
        <v>409</v>
      </c>
      <c r="C432" s="11" t="s">
        <v>410</v>
      </c>
      <c r="D432" s="3">
        <v>500</v>
      </c>
      <c r="E432" s="43">
        <v>8940448</v>
      </c>
      <c r="F432" s="11" t="s">
        <v>157</v>
      </c>
      <c r="G432" s="91" t="s">
        <v>255</v>
      </c>
    </row>
    <row r="433" spans="1:7">
      <c r="A433" s="42">
        <v>9469689</v>
      </c>
      <c r="B433" s="11" t="s">
        <v>821</v>
      </c>
      <c r="C433" s="11" t="s">
        <v>822</v>
      </c>
      <c r="D433" s="3">
        <v>500</v>
      </c>
      <c r="E433" s="43">
        <v>8940872</v>
      </c>
      <c r="F433" s="11" t="s">
        <v>106</v>
      </c>
      <c r="G433" s="91" t="s">
        <v>255</v>
      </c>
    </row>
    <row r="434" spans="1:7">
      <c r="A434" s="42">
        <v>9467083</v>
      </c>
      <c r="B434" s="11" t="s">
        <v>411</v>
      </c>
      <c r="C434" s="11" t="s">
        <v>368</v>
      </c>
      <c r="D434" s="3">
        <v>500</v>
      </c>
      <c r="E434" s="43">
        <v>8940033</v>
      </c>
      <c r="F434" s="11" t="s">
        <v>487</v>
      </c>
      <c r="G434" s="91" t="s">
        <v>255</v>
      </c>
    </row>
    <row r="435" spans="1:7">
      <c r="A435" s="42">
        <v>9466042</v>
      </c>
      <c r="B435" s="11" t="s">
        <v>239</v>
      </c>
      <c r="C435" s="11" t="s">
        <v>217</v>
      </c>
      <c r="D435" s="3">
        <v>500</v>
      </c>
      <c r="E435" s="43">
        <v>8940458</v>
      </c>
      <c r="F435" s="11" t="s">
        <v>177</v>
      </c>
      <c r="G435" s="91" t="s">
        <v>255</v>
      </c>
    </row>
    <row r="436" spans="1:7">
      <c r="A436" s="42">
        <v>9469802</v>
      </c>
      <c r="B436" s="11" t="s">
        <v>823</v>
      </c>
      <c r="C436" s="11" t="s">
        <v>439</v>
      </c>
      <c r="D436" s="3">
        <v>500</v>
      </c>
      <c r="E436" s="43">
        <v>8940096</v>
      </c>
      <c r="F436" s="11" t="s">
        <v>117</v>
      </c>
      <c r="G436" s="91" t="s">
        <v>255</v>
      </c>
    </row>
    <row r="437" spans="1:7">
      <c r="A437" s="42">
        <v>9470214</v>
      </c>
      <c r="B437" s="11" t="s">
        <v>870</v>
      </c>
      <c r="C437" s="11" t="s">
        <v>871</v>
      </c>
      <c r="D437" s="3">
        <v>500</v>
      </c>
      <c r="E437" s="43">
        <v>8940070</v>
      </c>
      <c r="F437" s="11" t="s">
        <v>119</v>
      </c>
      <c r="G437" s="91" t="s">
        <v>255</v>
      </c>
    </row>
    <row r="438" spans="1:7">
      <c r="A438" s="42">
        <v>9469303</v>
      </c>
      <c r="B438" s="11" t="s">
        <v>824</v>
      </c>
      <c r="C438" s="11" t="s">
        <v>825</v>
      </c>
      <c r="D438" s="3">
        <v>500</v>
      </c>
      <c r="E438" s="43">
        <v>8940033</v>
      </c>
      <c r="F438" s="11" t="s">
        <v>487</v>
      </c>
      <c r="G438" s="91" t="s">
        <v>255</v>
      </c>
    </row>
    <row r="439" spans="1:7">
      <c r="A439" s="42">
        <v>9469666</v>
      </c>
      <c r="B439" s="11" t="s">
        <v>826</v>
      </c>
      <c r="C439" s="11" t="s">
        <v>827</v>
      </c>
      <c r="D439" s="3">
        <v>500</v>
      </c>
      <c r="E439" s="43">
        <v>8940976</v>
      </c>
      <c r="F439" s="11" t="s">
        <v>158</v>
      </c>
      <c r="G439" s="91" t="s">
        <v>255</v>
      </c>
    </row>
    <row r="440" spans="1:7">
      <c r="A440" s="42">
        <v>9470356</v>
      </c>
      <c r="B440" s="11" t="s">
        <v>896</v>
      </c>
      <c r="C440" s="11" t="s">
        <v>317</v>
      </c>
      <c r="D440" s="3">
        <v>500</v>
      </c>
      <c r="E440" s="43">
        <v>8940073</v>
      </c>
      <c r="F440" s="11" t="s">
        <v>173</v>
      </c>
      <c r="G440" s="91" t="s">
        <v>255</v>
      </c>
    </row>
    <row r="441" spans="1:7">
      <c r="A441" s="42">
        <v>9469527</v>
      </c>
      <c r="B441" s="11" t="s">
        <v>828</v>
      </c>
      <c r="C441" s="11" t="s">
        <v>318</v>
      </c>
      <c r="D441" s="3">
        <v>500</v>
      </c>
      <c r="E441" s="43">
        <v>8940535</v>
      </c>
      <c r="F441" s="11" t="s">
        <v>111</v>
      </c>
      <c r="G441" s="91" t="s">
        <v>255</v>
      </c>
    </row>
    <row r="442" spans="1:7">
      <c r="A442" s="42">
        <v>9468610</v>
      </c>
      <c r="B442" s="11" t="s">
        <v>476</v>
      </c>
      <c r="C442" s="11" t="s">
        <v>477</v>
      </c>
      <c r="D442" s="3">
        <v>500</v>
      </c>
      <c r="E442" s="43">
        <v>8940012</v>
      </c>
      <c r="F442" s="11" t="s">
        <v>298</v>
      </c>
      <c r="G442" s="91" t="s">
        <v>255</v>
      </c>
    </row>
    <row r="443" spans="1:7">
      <c r="A443" s="42">
        <v>9469016</v>
      </c>
      <c r="B443" s="11" t="s">
        <v>829</v>
      </c>
      <c r="C443" s="11" t="s">
        <v>348</v>
      </c>
      <c r="D443" s="3">
        <v>500</v>
      </c>
      <c r="E443" s="43">
        <v>8940073</v>
      </c>
      <c r="F443" s="11" t="s">
        <v>173</v>
      </c>
      <c r="G443" s="91" t="s">
        <v>255</v>
      </c>
    </row>
    <row r="444" spans="1:7">
      <c r="A444" s="42">
        <v>9469667</v>
      </c>
      <c r="B444" s="11" t="s">
        <v>830</v>
      </c>
      <c r="C444" s="11" t="s">
        <v>831</v>
      </c>
      <c r="D444" s="3">
        <v>500</v>
      </c>
      <c r="E444" s="43">
        <v>8940976</v>
      </c>
      <c r="F444" s="11" t="s">
        <v>158</v>
      </c>
      <c r="G444" s="91" t="s">
        <v>255</v>
      </c>
    </row>
    <row r="445" spans="1:7">
      <c r="A445" s="42">
        <v>9469483</v>
      </c>
      <c r="B445" s="11" t="s">
        <v>832</v>
      </c>
      <c r="C445" s="11" t="s">
        <v>833</v>
      </c>
      <c r="D445" s="3">
        <v>500</v>
      </c>
      <c r="E445" s="43">
        <v>8940052</v>
      </c>
      <c r="F445" s="11" t="s">
        <v>176</v>
      </c>
      <c r="G445" s="91" t="s">
        <v>255</v>
      </c>
    </row>
    <row r="446" spans="1:7">
      <c r="A446" s="42">
        <v>9469885</v>
      </c>
      <c r="B446" s="11" t="s">
        <v>834</v>
      </c>
      <c r="C446" s="11" t="s">
        <v>835</v>
      </c>
      <c r="D446" s="3">
        <v>500</v>
      </c>
      <c r="E446" s="43">
        <v>8940073</v>
      </c>
      <c r="F446" s="11" t="s">
        <v>173</v>
      </c>
      <c r="G446" s="91" t="s">
        <v>255</v>
      </c>
    </row>
    <row r="447" spans="1:7">
      <c r="A447" s="42">
        <v>9468027</v>
      </c>
      <c r="B447" s="11" t="s">
        <v>468</v>
      </c>
      <c r="C447" s="11" t="s">
        <v>254</v>
      </c>
      <c r="D447" s="3">
        <v>514</v>
      </c>
      <c r="E447" s="43">
        <v>8941282</v>
      </c>
      <c r="F447" s="11" t="s">
        <v>175</v>
      </c>
      <c r="G447" s="91" t="s">
        <v>255</v>
      </c>
    </row>
    <row r="448" spans="1:7">
      <c r="A448" s="42">
        <v>9469438</v>
      </c>
      <c r="B448" s="11" t="s">
        <v>206</v>
      </c>
      <c r="C448" s="11" t="s">
        <v>788</v>
      </c>
      <c r="D448" s="3">
        <v>500</v>
      </c>
      <c r="E448" s="43">
        <v>8940052</v>
      </c>
      <c r="F448" s="11" t="s">
        <v>176</v>
      </c>
      <c r="G448" s="91" t="s">
        <v>255</v>
      </c>
    </row>
    <row r="449" spans="1:7">
      <c r="A449" s="42">
        <v>9467689</v>
      </c>
      <c r="B449" s="11" t="s">
        <v>207</v>
      </c>
      <c r="C449" s="11" t="s">
        <v>98</v>
      </c>
      <c r="D449" s="3">
        <v>500</v>
      </c>
      <c r="E449" s="43">
        <v>8940033</v>
      </c>
      <c r="F449" s="11" t="s">
        <v>487</v>
      </c>
      <c r="G449" s="91" t="s">
        <v>255</v>
      </c>
    </row>
    <row r="450" spans="1:7">
      <c r="A450" s="42">
        <v>9467082</v>
      </c>
      <c r="B450" s="11" t="s">
        <v>412</v>
      </c>
      <c r="C450" s="11" t="s">
        <v>167</v>
      </c>
      <c r="D450" s="3">
        <v>500</v>
      </c>
      <c r="E450" s="43">
        <v>8940073</v>
      </c>
      <c r="F450" s="11" t="s">
        <v>173</v>
      </c>
      <c r="G450" s="91" t="s">
        <v>255</v>
      </c>
    </row>
    <row r="451" spans="1:7">
      <c r="A451" s="42">
        <v>9468961</v>
      </c>
      <c r="B451" s="11" t="s">
        <v>836</v>
      </c>
      <c r="C451" s="11" t="s">
        <v>837</v>
      </c>
      <c r="D451" s="3">
        <v>500</v>
      </c>
      <c r="E451" s="43">
        <v>8940894</v>
      </c>
      <c r="F451" s="11" t="s">
        <v>104</v>
      </c>
      <c r="G451" s="91" t="s">
        <v>255</v>
      </c>
    </row>
    <row r="452" spans="1:7">
      <c r="A452" s="42">
        <v>9469450</v>
      </c>
      <c r="B452" s="11" t="s">
        <v>838</v>
      </c>
      <c r="C452" s="11" t="s">
        <v>839</v>
      </c>
      <c r="D452" s="3">
        <v>500</v>
      </c>
      <c r="E452" s="43">
        <v>8940073</v>
      </c>
      <c r="F452" s="11" t="s">
        <v>173</v>
      </c>
      <c r="G452" s="91" t="s">
        <v>255</v>
      </c>
    </row>
    <row r="453" spans="1:7">
      <c r="A453" s="42">
        <v>9465506</v>
      </c>
      <c r="B453" s="11" t="s">
        <v>240</v>
      </c>
      <c r="C453" s="11" t="s">
        <v>160</v>
      </c>
      <c r="D453" s="3">
        <v>500</v>
      </c>
      <c r="E453" s="43">
        <v>8940073</v>
      </c>
      <c r="F453" s="11" t="s">
        <v>173</v>
      </c>
      <c r="G453" s="91" t="s">
        <v>255</v>
      </c>
    </row>
    <row r="454" spans="1:7">
      <c r="A454" s="42">
        <v>9469511</v>
      </c>
      <c r="B454" s="11" t="s">
        <v>840</v>
      </c>
      <c r="C454" s="11" t="s">
        <v>841</v>
      </c>
      <c r="D454" s="3">
        <v>500</v>
      </c>
      <c r="E454" s="43">
        <v>8940033</v>
      </c>
      <c r="F454" s="11" t="s">
        <v>487</v>
      </c>
      <c r="G454" s="91" t="s">
        <v>255</v>
      </c>
    </row>
    <row r="455" spans="1:7">
      <c r="A455" s="42">
        <v>9467682</v>
      </c>
      <c r="B455" s="11" t="s">
        <v>413</v>
      </c>
      <c r="C455" s="11" t="s">
        <v>352</v>
      </c>
      <c r="D455" s="3">
        <v>500</v>
      </c>
      <c r="E455" s="43">
        <v>8940033</v>
      </c>
      <c r="F455" s="11" t="s">
        <v>487</v>
      </c>
      <c r="G455" s="91" t="s">
        <v>255</v>
      </c>
    </row>
    <row r="456" spans="1:7">
      <c r="A456" s="42">
        <v>9466767</v>
      </c>
      <c r="B456" s="11" t="s">
        <v>414</v>
      </c>
      <c r="C456" s="11" t="s">
        <v>307</v>
      </c>
      <c r="D456" s="3">
        <v>500</v>
      </c>
      <c r="E456" s="43">
        <v>8940096</v>
      </c>
      <c r="F456" s="11" t="s">
        <v>117</v>
      </c>
      <c r="G456" s="91" t="s">
        <v>255</v>
      </c>
    </row>
    <row r="457" spans="1:7">
      <c r="A457" s="42">
        <v>9466768</v>
      </c>
      <c r="B457" s="11" t="s">
        <v>414</v>
      </c>
      <c r="C457" s="11" t="s">
        <v>92</v>
      </c>
      <c r="D457" s="3">
        <v>551</v>
      </c>
      <c r="E457" s="43">
        <v>8940096</v>
      </c>
      <c r="F457" s="11" t="s">
        <v>117</v>
      </c>
      <c r="G457" s="91" t="s">
        <v>255</v>
      </c>
    </row>
    <row r="458" spans="1:7">
      <c r="A458" s="42">
        <v>9466383</v>
      </c>
      <c r="B458" s="11" t="s">
        <v>469</v>
      </c>
      <c r="C458" s="11" t="s">
        <v>470</v>
      </c>
      <c r="D458" s="3">
        <v>571</v>
      </c>
      <c r="E458" s="43">
        <v>8940975</v>
      </c>
      <c r="F458" s="11" t="s">
        <v>121</v>
      </c>
      <c r="G458" s="91" t="s">
        <v>255</v>
      </c>
    </row>
    <row r="459" spans="1:7">
      <c r="A459" s="42">
        <v>9470458</v>
      </c>
      <c r="B459" s="11" t="s">
        <v>979</v>
      </c>
      <c r="C459" s="11" t="s">
        <v>212</v>
      </c>
      <c r="D459" s="3">
        <v>500</v>
      </c>
      <c r="E459" s="43">
        <v>8940976</v>
      </c>
      <c r="F459" s="11" t="s">
        <v>158</v>
      </c>
      <c r="G459" s="91" t="s">
        <v>255</v>
      </c>
    </row>
    <row r="460" spans="1:7">
      <c r="A460" s="42">
        <v>9469771</v>
      </c>
      <c r="B460" s="11" t="s">
        <v>842</v>
      </c>
      <c r="C460" s="11" t="s">
        <v>164</v>
      </c>
      <c r="D460" s="3">
        <v>500</v>
      </c>
      <c r="E460" s="43">
        <v>8940976</v>
      </c>
      <c r="F460" s="11" t="s">
        <v>158</v>
      </c>
      <c r="G460" s="91" t="s">
        <v>255</v>
      </c>
    </row>
    <row r="461" spans="1:7">
      <c r="A461" s="42">
        <v>9466901</v>
      </c>
      <c r="B461" s="11" t="s">
        <v>415</v>
      </c>
      <c r="C461" s="11" t="s">
        <v>309</v>
      </c>
      <c r="D461" s="3">
        <v>500</v>
      </c>
      <c r="E461" s="43">
        <v>8940052</v>
      </c>
      <c r="F461" s="11" t="s">
        <v>176</v>
      </c>
      <c r="G461" s="91" t="s">
        <v>255</v>
      </c>
    </row>
    <row r="462" spans="1:7">
      <c r="A462" s="42">
        <v>9468957</v>
      </c>
      <c r="B462" s="11" t="s">
        <v>843</v>
      </c>
      <c r="C462" s="11" t="s">
        <v>774</v>
      </c>
      <c r="D462" s="3">
        <v>500</v>
      </c>
      <c r="E462" s="43">
        <v>8940096</v>
      </c>
      <c r="F462" s="11" t="s">
        <v>117</v>
      </c>
      <c r="G462" s="91" t="s">
        <v>255</v>
      </c>
    </row>
    <row r="463" spans="1:7">
      <c r="A463" s="42">
        <v>9465551</v>
      </c>
      <c r="B463" s="11" t="s">
        <v>241</v>
      </c>
      <c r="C463" s="11" t="s">
        <v>98</v>
      </c>
      <c r="D463" s="3">
        <v>500</v>
      </c>
      <c r="E463" s="43">
        <v>8941359</v>
      </c>
      <c r="F463" s="11" t="s">
        <v>122</v>
      </c>
      <c r="G463" s="91" t="s">
        <v>255</v>
      </c>
    </row>
    <row r="464" spans="1:7">
      <c r="A464" s="42">
        <v>9467417</v>
      </c>
      <c r="B464" s="11" t="s">
        <v>416</v>
      </c>
      <c r="C464" s="11" t="s">
        <v>417</v>
      </c>
      <c r="D464" s="3">
        <v>500</v>
      </c>
      <c r="E464" s="43">
        <v>8940052</v>
      </c>
      <c r="F464" s="11" t="s">
        <v>176</v>
      </c>
      <c r="G464" s="91" t="s">
        <v>255</v>
      </c>
    </row>
    <row r="465" spans="1:7">
      <c r="A465" s="42">
        <v>9470222</v>
      </c>
      <c r="B465" s="11" t="s">
        <v>859</v>
      </c>
      <c r="C465" s="11" t="s">
        <v>213</v>
      </c>
      <c r="D465" s="3">
        <v>500</v>
      </c>
      <c r="E465" s="43">
        <v>8940458</v>
      </c>
      <c r="F465" s="11" t="s">
        <v>177</v>
      </c>
      <c r="G465" s="91" t="s">
        <v>255</v>
      </c>
    </row>
    <row r="466" spans="1:7">
      <c r="A466" s="42">
        <v>9469246</v>
      </c>
      <c r="B466" s="11" t="s">
        <v>844</v>
      </c>
      <c r="C466" s="11" t="s">
        <v>197</v>
      </c>
      <c r="D466" s="3">
        <v>500</v>
      </c>
      <c r="E466" s="43">
        <v>8940459</v>
      </c>
      <c r="F466" s="11" t="s">
        <v>114</v>
      </c>
      <c r="G466" s="91" t="s">
        <v>255</v>
      </c>
    </row>
    <row r="467" spans="1:7">
      <c r="A467" s="42">
        <v>9470077</v>
      </c>
      <c r="B467" s="11" t="s">
        <v>897</v>
      </c>
      <c r="C467" s="11" t="s">
        <v>898</v>
      </c>
      <c r="D467" s="3">
        <v>500</v>
      </c>
      <c r="E467" s="43">
        <v>8940073</v>
      </c>
      <c r="F467" s="11" t="s">
        <v>173</v>
      </c>
      <c r="G467" s="91" t="s">
        <v>255</v>
      </c>
    </row>
    <row r="468" spans="1:7">
      <c r="A468" s="42">
        <v>9470135</v>
      </c>
      <c r="B468" s="11" t="s">
        <v>944</v>
      </c>
      <c r="C468" s="11" t="s">
        <v>945</v>
      </c>
      <c r="D468" s="3">
        <v>500</v>
      </c>
      <c r="E468" s="43">
        <v>8940976</v>
      </c>
      <c r="F468" s="11" t="s">
        <v>158</v>
      </c>
      <c r="G468" s="91" t="s">
        <v>255</v>
      </c>
    </row>
    <row r="469" spans="1:7">
      <c r="A469" s="42">
        <v>9465581</v>
      </c>
      <c r="B469" s="11" t="s">
        <v>944</v>
      </c>
      <c r="C469" s="11" t="s">
        <v>209</v>
      </c>
      <c r="D469" s="3">
        <v>500</v>
      </c>
      <c r="E469" s="43">
        <v>8940976</v>
      </c>
      <c r="F469" s="11" t="s">
        <v>158</v>
      </c>
      <c r="G469" s="91" t="s">
        <v>255</v>
      </c>
    </row>
    <row r="470" spans="1:7">
      <c r="A470" s="42">
        <v>9468815</v>
      </c>
      <c r="B470" s="11" t="s">
        <v>845</v>
      </c>
      <c r="C470" s="11" t="s">
        <v>846</v>
      </c>
      <c r="D470" s="3">
        <v>500</v>
      </c>
      <c r="E470" s="43">
        <v>8940030</v>
      </c>
      <c r="F470" s="11" t="s">
        <v>102</v>
      </c>
      <c r="G470" s="91" t="s">
        <v>255</v>
      </c>
    </row>
    <row r="471" spans="1:7">
      <c r="A471" s="42">
        <v>9465351</v>
      </c>
      <c r="B471" s="11" t="s">
        <v>242</v>
      </c>
      <c r="C471" s="11" t="s">
        <v>243</v>
      </c>
      <c r="D471" s="3">
        <v>500</v>
      </c>
      <c r="E471" s="43">
        <v>8940073</v>
      </c>
      <c r="F471" s="11" t="s">
        <v>173</v>
      </c>
      <c r="G471" s="91" t="s">
        <v>255</v>
      </c>
    </row>
    <row r="472" spans="1:7">
      <c r="A472" s="42">
        <v>9470269</v>
      </c>
      <c r="B472" s="11" t="s">
        <v>875</v>
      </c>
      <c r="C472" s="11" t="s">
        <v>364</v>
      </c>
      <c r="D472" s="3">
        <v>500</v>
      </c>
      <c r="E472" s="43">
        <v>8941282</v>
      </c>
      <c r="F472" s="11" t="s">
        <v>175</v>
      </c>
      <c r="G472" s="91" t="s">
        <v>255</v>
      </c>
    </row>
    <row r="473" spans="1:7">
      <c r="A473" s="42">
        <v>9470110</v>
      </c>
      <c r="B473" s="11" t="s">
        <v>924</v>
      </c>
      <c r="C473" s="11" t="s">
        <v>925</v>
      </c>
      <c r="D473" s="3">
        <v>500</v>
      </c>
      <c r="E473" s="43">
        <v>8940535</v>
      </c>
      <c r="F473" s="11" t="s">
        <v>111</v>
      </c>
      <c r="G473" s="91" t="s">
        <v>255</v>
      </c>
    </row>
    <row r="474" spans="1:7">
      <c r="A474" s="42">
        <v>9469049</v>
      </c>
      <c r="B474" s="11" t="s">
        <v>847</v>
      </c>
      <c r="C474" s="11" t="s">
        <v>452</v>
      </c>
      <c r="D474" s="3">
        <v>500</v>
      </c>
      <c r="E474" s="43">
        <v>8940073</v>
      </c>
      <c r="F474" s="11" t="s">
        <v>173</v>
      </c>
      <c r="G474" s="91" t="s">
        <v>255</v>
      </c>
    </row>
    <row r="475" spans="1:7">
      <c r="A475" s="42">
        <v>9470435</v>
      </c>
      <c r="B475" s="11" t="s">
        <v>980</v>
      </c>
      <c r="C475" s="11" t="s">
        <v>966</v>
      </c>
      <c r="D475" s="3">
        <v>500</v>
      </c>
      <c r="E475" s="43">
        <v>8940975</v>
      </c>
      <c r="F475" s="11" t="s">
        <v>121</v>
      </c>
      <c r="G475" s="91" t="s">
        <v>255</v>
      </c>
    </row>
    <row r="476" spans="1:7">
      <c r="A476" s="42">
        <v>9470438</v>
      </c>
      <c r="B476" s="11" t="s">
        <v>980</v>
      </c>
      <c r="C476" s="11" t="s">
        <v>184</v>
      </c>
      <c r="D476" s="3">
        <v>500</v>
      </c>
      <c r="E476" s="43">
        <v>8940975</v>
      </c>
      <c r="F476" s="11" t="s">
        <v>121</v>
      </c>
      <c r="G476" s="91" t="s">
        <v>255</v>
      </c>
    </row>
    <row r="477" spans="1:7">
      <c r="A477" s="42">
        <v>9467331</v>
      </c>
      <c r="B477" s="11" t="s">
        <v>418</v>
      </c>
      <c r="C477" s="11" t="s">
        <v>302</v>
      </c>
      <c r="D477" s="3">
        <v>500</v>
      </c>
      <c r="E477" s="43">
        <v>8940096</v>
      </c>
      <c r="F477" s="11" t="s">
        <v>117</v>
      </c>
      <c r="G477" s="91" t="s">
        <v>255</v>
      </c>
    </row>
    <row r="478" spans="1:7">
      <c r="A478" s="42">
        <v>9465839</v>
      </c>
      <c r="B478" s="11" t="s">
        <v>244</v>
      </c>
      <c r="C478" s="11" t="s">
        <v>245</v>
      </c>
      <c r="D478" s="3">
        <v>682</v>
      </c>
      <c r="E478" s="43">
        <v>8940926</v>
      </c>
      <c r="F478" s="11" t="s">
        <v>174</v>
      </c>
      <c r="G478" s="91" t="s">
        <v>255</v>
      </c>
    </row>
    <row r="479" spans="1:7">
      <c r="A479" s="42">
        <v>9469675</v>
      </c>
      <c r="B479" s="11" t="s">
        <v>208</v>
      </c>
      <c r="C479" s="11" t="s">
        <v>199</v>
      </c>
      <c r="D479" s="3">
        <v>500</v>
      </c>
      <c r="E479" s="43">
        <v>8940976</v>
      </c>
      <c r="F479" s="11" t="s">
        <v>158</v>
      </c>
      <c r="G479" s="91" t="s">
        <v>255</v>
      </c>
    </row>
    <row r="480" spans="1:7">
      <c r="A480" s="42">
        <v>9470449</v>
      </c>
      <c r="B480" s="11" t="s">
        <v>981</v>
      </c>
      <c r="C480" s="11" t="s">
        <v>958</v>
      </c>
      <c r="D480" s="3">
        <v>500</v>
      </c>
      <c r="E480" s="43">
        <v>8941359</v>
      </c>
      <c r="F480" s="11" t="s">
        <v>122</v>
      </c>
      <c r="G480" s="91" t="s">
        <v>255</v>
      </c>
    </row>
    <row r="481" spans="1:7">
      <c r="A481" s="42">
        <v>9469409</v>
      </c>
      <c r="B481" s="11" t="s">
        <v>848</v>
      </c>
      <c r="C481" s="11" t="s">
        <v>440</v>
      </c>
      <c r="D481" s="3">
        <v>500</v>
      </c>
      <c r="E481" s="43">
        <v>8940052</v>
      </c>
      <c r="F481" s="11" t="s">
        <v>176</v>
      </c>
      <c r="G481" s="91" t="s">
        <v>255</v>
      </c>
    </row>
    <row r="482" spans="1:7">
      <c r="A482" s="42">
        <v>9470186</v>
      </c>
      <c r="B482" s="11" t="s">
        <v>916</v>
      </c>
      <c r="C482" s="11" t="s">
        <v>159</v>
      </c>
      <c r="D482" s="3">
        <v>500</v>
      </c>
      <c r="E482" s="43">
        <v>8941180</v>
      </c>
      <c r="F482" s="11" t="s">
        <v>459</v>
      </c>
      <c r="G482" s="91" t="s">
        <v>255</v>
      </c>
    </row>
    <row r="483" spans="1:7">
      <c r="A483" s="42">
        <v>9467645</v>
      </c>
      <c r="B483" s="11" t="s">
        <v>419</v>
      </c>
      <c r="C483" s="11" t="s">
        <v>182</v>
      </c>
      <c r="D483" s="3">
        <v>500</v>
      </c>
      <c r="E483" s="43">
        <v>8940073</v>
      </c>
      <c r="F483" s="11" t="s">
        <v>173</v>
      </c>
      <c r="G483" s="91" t="s">
        <v>255</v>
      </c>
    </row>
    <row r="484" spans="1:7">
      <c r="A484" s="42">
        <v>9467271</v>
      </c>
      <c r="B484" s="11" t="s">
        <v>419</v>
      </c>
      <c r="C484" s="11" t="s">
        <v>420</v>
      </c>
      <c r="D484" s="3">
        <v>500</v>
      </c>
      <c r="E484" s="43">
        <v>8940448</v>
      </c>
      <c r="F484" s="11" t="s">
        <v>157</v>
      </c>
      <c r="G484" s="91" t="s">
        <v>255</v>
      </c>
    </row>
    <row r="485" spans="1:7">
      <c r="A485" s="42">
        <v>9469453</v>
      </c>
      <c r="B485" s="11" t="s">
        <v>849</v>
      </c>
      <c r="C485" s="11" t="s">
        <v>850</v>
      </c>
      <c r="D485" s="3">
        <v>500</v>
      </c>
      <c r="E485" s="43">
        <v>8940052</v>
      </c>
      <c r="F485" s="11" t="s">
        <v>176</v>
      </c>
      <c r="G485" s="91" t="s">
        <v>255</v>
      </c>
    </row>
    <row r="486" spans="1:7">
      <c r="A486" s="42">
        <v>9470130</v>
      </c>
      <c r="B486" s="11" t="s">
        <v>946</v>
      </c>
      <c r="C486" s="11" t="s">
        <v>947</v>
      </c>
      <c r="D486" s="3">
        <v>500</v>
      </c>
      <c r="E486" s="43">
        <v>8940976</v>
      </c>
      <c r="F486" s="11" t="s">
        <v>158</v>
      </c>
      <c r="G486" s="91" t="s">
        <v>255</v>
      </c>
    </row>
    <row r="487" spans="1:7">
      <c r="A487" s="42">
        <v>9469014</v>
      </c>
      <c r="B487" s="11" t="s">
        <v>851</v>
      </c>
      <c r="C487" s="11" t="s">
        <v>197</v>
      </c>
      <c r="D487" s="3">
        <v>500</v>
      </c>
      <c r="E487" s="43">
        <v>8940073</v>
      </c>
      <c r="F487" s="11" t="s">
        <v>173</v>
      </c>
      <c r="G487" s="91" t="s">
        <v>255</v>
      </c>
    </row>
  </sheetData>
  <sheetProtection insertRows="0" autoFilter="0"/>
  <autoFilter ref="A1:G1"/>
  <sortState ref="A2:J1946">
    <sortCondition ref="F1:F1946"/>
    <sortCondition ref="B1:B1946"/>
    <sortCondition ref="C1:C1946"/>
    <sortCondition ref="A1:A1946"/>
  </sortState>
  <printOptions horizontalCentered="1" gridLines="1"/>
  <pageMargins left="0.70866141732283472" right="0.31496062992125984" top="0.74803149606299213" bottom="0.74803149606299213" header="0.31496062992125984" footer="0.31496062992125984"/>
  <pageSetup paperSize="9" scale="67" fitToHeight="0" orientation="portrait" r:id="rId1"/>
  <headerFooter>
    <oddHeader>&amp;L&amp;"Arial,Gras"&amp;18FFTT&amp;C&amp;"Arial,Gras"&amp;16&amp;UListe des joueurs poussins&amp;R06/12/2022</oddHeader>
    <oddFooter>&amp;CPage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1A5499"/>
    <pageSetUpPr fitToPage="1"/>
  </sheetPr>
  <dimension ref="A1:AS30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/>
  <cols>
    <col min="1" max="7" width="4.7109375" style="111" customWidth="1"/>
    <col min="8" max="8" width="6.7109375" style="111" customWidth="1"/>
    <col min="9" max="9" width="2.7109375" style="111" customWidth="1"/>
    <col min="10" max="22" width="4.7109375" style="111" customWidth="1"/>
    <col min="23" max="23" width="6.7109375" style="111" customWidth="1"/>
    <col min="24" max="24" width="2.7109375" style="111" customWidth="1"/>
    <col min="25" max="32" width="4.7109375" style="111" customWidth="1"/>
    <col min="33" max="45" width="4.7109375" style="27" customWidth="1"/>
    <col min="46" max="16384" width="11.42578125" style="111"/>
  </cols>
  <sheetData>
    <row r="1" spans="1:45" ht="35.1" customHeight="1">
      <c r="A1" s="24"/>
      <c r="B1" s="24"/>
      <c r="D1" s="25"/>
      <c r="E1" s="141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13"/>
      <c r="AA1" s="142" t="s">
        <v>41</v>
      </c>
      <c r="AB1" s="143"/>
      <c r="AC1" s="143"/>
      <c r="AD1" s="144"/>
      <c r="AG1" s="161" t="s">
        <v>80</v>
      </c>
      <c r="AH1" s="161"/>
      <c r="AI1" s="161"/>
      <c r="AJ1" s="161"/>
      <c r="AK1" s="161"/>
      <c r="AL1" s="161"/>
      <c r="AM1" s="157" t="s">
        <v>81</v>
      </c>
      <c r="AN1" s="157"/>
      <c r="AO1" s="157" t="s">
        <v>82</v>
      </c>
      <c r="AP1" s="157"/>
      <c r="AQ1" s="157"/>
      <c r="AR1" s="26"/>
      <c r="AS1" s="26"/>
    </row>
    <row r="2" spans="1:45" ht="45" customHeight="1">
      <c r="A2" s="24"/>
      <c r="B2" s="24"/>
      <c r="C2" s="25"/>
      <c r="D2" s="25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13"/>
      <c r="AA2" s="145" t="str">
        <f>IF(H12="","",Renseignements!B2)</f>
        <v/>
      </c>
      <c r="AB2" s="146"/>
      <c r="AC2" s="146"/>
      <c r="AD2" s="147"/>
      <c r="AG2" s="158" t="s">
        <v>83</v>
      </c>
      <c r="AH2" s="158"/>
      <c r="AI2" s="158"/>
      <c r="AJ2" s="158"/>
      <c r="AK2" s="158"/>
      <c r="AL2" s="158"/>
      <c r="AM2" s="1">
        <v>19</v>
      </c>
      <c r="AN2" s="1">
        <v>1</v>
      </c>
      <c r="AO2" s="159">
        <v>5</v>
      </c>
      <c r="AP2" s="159"/>
      <c r="AQ2" s="159"/>
      <c r="AR2" s="26"/>
      <c r="AS2" s="26"/>
    </row>
    <row r="3" spans="1:45" ht="9.9499999999999993" customHeight="1"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4" spans="1:45" ht="20.100000000000001" customHeight="1">
      <c r="A4" s="132" t="s">
        <v>40</v>
      </c>
      <c r="B4" s="129"/>
      <c r="C4" s="133" t="str">
        <f>IF(H12="","",Renseignements!B4)</f>
        <v/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  <c r="P4" s="132" t="s">
        <v>21</v>
      </c>
      <c r="Q4" s="129"/>
      <c r="R4" s="135" t="str">
        <f>IF(H12="","",Renseignements!B5)</f>
        <v/>
      </c>
      <c r="S4" s="135"/>
      <c r="T4" s="135"/>
      <c r="U4" s="135"/>
      <c r="V4" s="135"/>
      <c r="W4" s="135"/>
      <c r="X4" s="135"/>
      <c r="Y4" s="136"/>
      <c r="AA4" s="132" t="s">
        <v>22</v>
      </c>
      <c r="AB4" s="129"/>
      <c r="AC4" s="129"/>
      <c r="AD4" s="112" t="str">
        <f>IF(H12="","",Renseignements!B6)</f>
        <v/>
      </c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</row>
    <row r="5" spans="1:45" ht="9.9499999999999993" customHeight="1"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</row>
    <row r="6" spans="1:45" ht="20.100000000000001" customHeight="1">
      <c r="F6" s="138" t="s">
        <v>70</v>
      </c>
      <c r="G6" s="139"/>
      <c r="H6" s="139"/>
      <c r="I6" s="139"/>
      <c r="J6" s="139"/>
      <c r="K6" s="139"/>
      <c r="L6" s="139"/>
      <c r="M6" s="139"/>
      <c r="N6" s="139"/>
      <c r="O6" s="139"/>
      <c r="P6" s="133" t="str">
        <f>IF(H12="","",Renseignements!B7)</f>
        <v/>
      </c>
      <c r="Q6" s="133"/>
      <c r="R6" s="133"/>
      <c r="S6" s="133"/>
      <c r="T6" s="133"/>
      <c r="U6" s="133"/>
      <c r="V6" s="133"/>
      <c r="W6" s="133"/>
      <c r="X6" s="133"/>
      <c r="Y6" s="134"/>
    </row>
    <row r="7" spans="1:45" ht="9.9499999999999993" customHeight="1"/>
    <row r="8" spans="1:45" ht="20.100000000000001" customHeight="1">
      <c r="F8" s="138" t="s">
        <v>135</v>
      </c>
      <c r="G8" s="139"/>
      <c r="H8" s="139"/>
      <c r="I8" s="139"/>
      <c r="J8" s="139"/>
      <c r="K8" s="139"/>
      <c r="L8" s="139"/>
      <c r="M8" s="139"/>
      <c r="N8" s="139"/>
      <c r="O8" s="139"/>
      <c r="P8" s="133" t="s">
        <v>89</v>
      </c>
      <c r="Q8" s="133"/>
      <c r="R8" s="133"/>
      <c r="S8" s="133"/>
      <c r="T8" s="133"/>
      <c r="U8" s="133"/>
      <c r="V8" s="133"/>
      <c r="W8" s="133"/>
      <c r="X8" s="133"/>
      <c r="Y8" s="134"/>
    </row>
    <row r="9" spans="1:45" ht="9.9499999999999993" customHeight="1"/>
    <row r="10" spans="1:45" ht="20.100000000000001" customHeight="1">
      <c r="F10" s="138" t="s">
        <v>136</v>
      </c>
      <c r="G10" s="139"/>
      <c r="H10" s="139"/>
      <c r="I10" s="139"/>
      <c r="J10" s="139"/>
      <c r="K10" s="139"/>
      <c r="L10" s="139"/>
      <c r="M10" s="139"/>
      <c r="N10" s="129" t="str">
        <f>IF(H12="","",Renseignements!B8)</f>
        <v/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30"/>
      <c r="AI10" s="27" t="s">
        <v>23</v>
      </c>
    </row>
    <row r="11" spans="1:45" ht="9.9499999999999993" customHeight="1"/>
    <row r="12" spans="1:45" ht="20.100000000000001" customHeight="1">
      <c r="A12" s="131" t="s">
        <v>24</v>
      </c>
      <c r="B12" s="131"/>
      <c r="C12" s="137" t="str">
        <f>IF(H12&lt;&gt;"",VLOOKUP(H12,'Clubs-FFTT'!A:B,2,0),"")</f>
        <v/>
      </c>
      <c r="D12" s="137"/>
      <c r="E12" s="137"/>
      <c r="F12" s="131" t="s">
        <v>138</v>
      </c>
      <c r="G12" s="131"/>
      <c r="H12" s="150"/>
      <c r="I12" s="151"/>
      <c r="J12" s="151"/>
      <c r="K12" s="151"/>
      <c r="L12" s="151"/>
      <c r="M12" s="151"/>
      <c r="N12" s="152"/>
      <c r="O12" s="95"/>
      <c r="P12" s="131" t="s">
        <v>24</v>
      </c>
      <c r="Q12" s="131"/>
      <c r="R12" s="137" t="str">
        <f>IF(W12&lt;&gt;"",VLOOKUP(W12,'Clubs-FFTT'!A:B,2,0),"")</f>
        <v/>
      </c>
      <c r="S12" s="137"/>
      <c r="T12" s="137"/>
      <c r="U12" s="131" t="s">
        <v>138</v>
      </c>
      <c r="V12" s="131"/>
      <c r="W12" s="150"/>
      <c r="X12" s="151"/>
      <c r="Y12" s="151"/>
      <c r="Z12" s="151"/>
      <c r="AA12" s="151"/>
      <c r="AB12" s="151"/>
      <c r="AC12" s="152"/>
      <c r="AD12" s="95"/>
    </row>
    <row r="13" spans="1:45" ht="20.100000000000001" customHeight="1">
      <c r="A13" s="156" t="s">
        <v>25</v>
      </c>
      <c r="B13" s="156"/>
      <c r="C13" s="156"/>
      <c r="D13" s="28"/>
      <c r="E13" s="131" t="s">
        <v>26</v>
      </c>
      <c r="F13" s="131"/>
      <c r="G13" s="131"/>
      <c r="H13" s="131"/>
      <c r="I13" s="131" t="s">
        <v>27</v>
      </c>
      <c r="J13" s="131"/>
      <c r="K13" s="131"/>
      <c r="L13" s="131"/>
      <c r="M13" s="131" t="s">
        <v>28</v>
      </c>
      <c r="N13" s="131"/>
      <c r="O13" s="107" t="s">
        <v>29</v>
      </c>
      <c r="P13" s="156" t="s">
        <v>25</v>
      </c>
      <c r="Q13" s="156"/>
      <c r="R13" s="156"/>
      <c r="S13" s="28"/>
      <c r="T13" s="131" t="s">
        <v>26</v>
      </c>
      <c r="U13" s="131"/>
      <c r="V13" s="131"/>
      <c r="W13" s="131"/>
      <c r="X13" s="131" t="s">
        <v>27</v>
      </c>
      <c r="Y13" s="131"/>
      <c r="Z13" s="131"/>
      <c r="AA13" s="131"/>
      <c r="AB13" s="131" t="s">
        <v>28</v>
      </c>
      <c r="AC13" s="131"/>
      <c r="AD13" s="107" t="s">
        <v>29</v>
      </c>
    </row>
    <row r="14" spans="1:45" ht="20.100000000000001" customHeight="1">
      <c r="A14" s="149"/>
      <c r="B14" s="149"/>
      <c r="C14" s="149"/>
      <c r="D14" s="107" t="s">
        <v>30</v>
      </c>
      <c r="E14" s="140" t="str">
        <f>IF(A14&lt;&gt;"",VLOOKUP(A14,'Joueurs-FFTT'!A:F,2,0),"")</f>
        <v/>
      </c>
      <c r="F14" s="140"/>
      <c r="G14" s="140"/>
      <c r="H14" s="140"/>
      <c r="I14" s="140" t="str">
        <f>IF(A14&lt;&gt;"",IF(VLOOKUP(A14,'Joueurs-FFTT'!A:F,3,0)=0,"",VLOOKUP(A14,'Joueurs-FFTT'!A:F,3,0)),"")</f>
        <v/>
      </c>
      <c r="J14" s="140"/>
      <c r="K14" s="140"/>
      <c r="L14" s="140"/>
      <c r="M14" s="131" t="str">
        <f>IF(A14&lt;&gt;"",IF(VLOOKUP(A14,'Joueurs-FFTT'!A:F,4,0)=0,"",VLOOKUP(A14,'Joueurs-FFTT'!A:F,4,0)),"")</f>
        <v/>
      </c>
      <c r="N14" s="131"/>
      <c r="O14" s="107" t="str">
        <f>IF(LEN(M14)=4,LEFT(M14,2),LEFT(M14))</f>
        <v/>
      </c>
      <c r="P14" s="153"/>
      <c r="Q14" s="154"/>
      <c r="R14" s="155"/>
      <c r="S14" s="107" t="s">
        <v>31</v>
      </c>
      <c r="T14" s="140" t="str">
        <f>IF(P14&lt;&gt;"",VLOOKUP(P14,'Joueurs-FFTT'!A:F,2,0),"")</f>
        <v/>
      </c>
      <c r="U14" s="140"/>
      <c r="V14" s="140"/>
      <c r="W14" s="140"/>
      <c r="X14" s="140" t="str">
        <f>IF(P14&lt;&gt;"",IF(VLOOKUP(P14,'Joueurs-FFTT'!A:F,3,0)=0,"",VLOOKUP(P14,'Joueurs-FFTT'!A:F,3,0)),"")</f>
        <v/>
      </c>
      <c r="Y14" s="140"/>
      <c r="Z14" s="140"/>
      <c r="AA14" s="140"/>
      <c r="AB14" s="131" t="str">
        <f>IF(P14&lt;&gt;"",IF(VLOOKUP(P14,'Joueurs-FFTT'!A:F,4,0)=0,"",VLOOKUP(P14,'Joueurs-FFTT'!A:F,4,0)),"")</f>
        <v/>
      </c>
      <c r="AC14" s="131"/>
      <c r="AD14" s="107" t="str">
        <f>IF(LEN(AB14)=4,LEFT(AB14,2),LEFT(AB14))</f>
        <v/>
      </c>
    </row>
    <row r="15" spans="1:45" ht="20.100000000000001" customHeight="1">
      <c r="A15" s="149"/>
      <c r="B15" s="149"/>
      <c r="C15" s="149"/>
      <c r="D15" s="107" t="s">
        <v>32</v>
      </c>
      <c r="E15" s="140" t="str">
        <f>IF(A15&lt;&gt;"",VLOOKUP(A15,'Joueurs-FFTT'!A:F,2,0),"")</f>
        <v/>
      </c>
      <c r="F15" s="140"/>
      <c r="G15" s="140"/>
      <c r="H15" s="140"/>
      <c r="I15" s="140" t="str">
        <f>IF(A15&lt;&gt;"",IF(VLOOKUP(A15,'Joueurs-FFTT'!A:F,3,0)=0,"",VLOOKUP(A15,'Joueurs-FFTT'!A:F,3,0)),"")</f>
        <v/>
      </c>
      <c r="J15" s="140"/>
      <c r="K15" s="140"/>
      <c r="L15" s="140"/>
      <c r="M15" s="131" t="str">
        <f>IF(A15&lt;&gt;"",IF(VLOOKUP(A15,'Joueurs-FFTT'!A:F,4,0)=0,"",VLOOKUP(A15,'Joueurs-FFTT'!A:F,4,0)),"")</f>
        <v/>
      </c>
      <c r="N15" s="131"/>
      <c r="O15" s="107" t="str">
        <f>IF(LEN(M15)=4,LEFT(M15,2),LEFT(M15))</f>
        <v/>
      </c>
      <c r="P15" s="153"/>
      <c r="Q15" s="154"/>
      <c r="R15" s="155"/>
      <c r="S15" s="107" t="s">
        <v>33</v>
      </c>
      <c r="T15" s="140" t="str">
        <f>IF(P15&lt;&gt;"",VLOOKUP(P15,'Joueurs-FFTT'!A:F,2,0),"")</f>
        <v/>
      </c>
      <c r="U15" s="140"/>
      <c r="V15" s="140"/>
      <c r="W15" s="140"/>
      <c r="X15" s="140" t="str">
        <f>IF(P15&lt;&gt;"",IF(VLOOKUP(P15,'Joueurs-FFTT'!A:F,3,0)=0,"",VLOOKUP(P15,'Joueurs-FFTT'!A:F,3,0)),"")</f>
        <v/>
      </c>
      <c r="Y15" s="140"/>
      <c r="Z15" s="140"/>
      <c r="AA15" s="140"/>
      <c r="AB15" s="131" t="str">
        <f>IF(P15&lt;&gt;"",IF(VLOOKUP(P15,'Joueurs-FFTT'!A:F,4,0)=0,"",VLOOKUP(P15,'Joueurs-FFTT'!A:F,4,0)),"")</f>
        <v/>
      </c>
      <c r="AC15" s="131"/>
      <c r="AD15" s="107" t="str">
        <f>IF(LEN(AB15)=4,LEFT(AB15,2),LEFT(AB15))</f>
        <v/>
      </c>
    </row>
    <row r="16" spans="1:45" ht="9.9499999999999993" customHeight="1"/>
    <row r="17" spans="1:45" ht="20.100000000000001" customHeight="1">
      <c r="A17" s="131" t="s">
        <v>34</v>
      </c>
      <c r="B17" s="131"/>
      <c r="C17" s="131"/>
      <c r="D17" s="131"/>
      <c r="E17" s="131"/>
      <c r="F17" s="131" t="s">
        <v>35</v>
      </c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48" t="s">
        <v>36</v>
      </c>
      <c r="AB17" s="148"/>
      <c r="AC17" s="148" t="s">
        <v>37</v>
      </c>
      <c r="AD17" s="148"/>
    </row>
    <row r="18" spans="1:45" ht="20.100000000000001" customHeight="1">
      <c r="A18" s="29">
        <v>1</v>
      </c>
      <c r="B18" s="29">
        <v>2</v>
      </c>
      <c r="C18" s="29">
        <v>3</v>
      </c>
      <c r="D18" s="29">
        <v>4</v>
      </c>
      <c r="E18" s="29">
        <v>5</v>
      </c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48"/>
      <c r="AB18" s="148"/>
      <c r="AC18" s="148"/>
      <c r="AD18" s="148"/>
      <c r="AH18" s="162"/>
      <c r="AI18" s="162"/>
    </row>
    <row r="19" spans="1:45" ht="20.100000000000001" customHeight="1">
      <c r="A19" s="109" t="str">
        <f>IF('Fiches 1 contre 4'!B4="","--",IF('Fiches 1 contre 4'!B4&gt;'Fiches 1 contre 4'!B6,'Fiches 1 contre 4'!B6,-'Fiches 1 contre 4'!B4))</f>
        <v>--</v>
      </c>
      <c r="B19" s="109" t="str">
        <f>IF('Fiches 1 contre 4'!C4="","--",IF('Fiches 1 contre 4'!C4&gt;'Fiches 1 contre 4'!C6,'Fiches 1 contre 4'!C6,-'Fiches 1 contre 4'!C4))</f>
        <v>--</v>
      </c>
      <c r="C19" s="109" t="str">
        <f>IF('Fiches 1 contre 4'!D4="","--",IF('Fiches 1 contre 4'!D4&gt;'Fiches 1 contre 4'!D6,'Fiches 1 contre 4'!D6,-'Fiches 1 contre 4'!D4))</f>
        <v>--</v>
      </c>
      <c r="D19" s="109" t="str">
        <f>IF('Fiches 1 contre 4'!E4="","--",IF('Fiches 1 contre 4'!E4&gt;'Fiches 1 contre 4'!E6,'Fiches 1 contre 4'!E6,-'Fiches 1 contre 4'!E4))</f>
        <v>--</v>
      </c>
      <c r="E19" s="109" t="str">
        <f>IF('Fiches 1 contre 4'!F4="","--",IF('Fiches 1 contre 4'!F4&gt;'Fiches 1 contre 4'!F6,'Fiches 1 contre 4'!F6,-'Fiches 1 contre 4'!F4))</f>
        <v>--</v>
      </c>
      <c r="F19" s="132" t="s">
        <v>30</v>
      </c>
      <c r="G19" s="129"/>
      <c r="H19" s="129" t="str">
        <f>IF(E14="W.O.",E14,IF(E14="","",UPPER(E14) &amp; " " &amp;  I14))</f>
        <v/>
      </c>
      <c r="I19" s="129"/>
      <c r="J19" s="129"/>
      <c r="K19" s="129"/>
      <c r="L19" s="129"/>
      <c r="M19" s="129"/>
      <c r="N19" s="129"/>
      <c r="O19" s="129" t="s">
        <v>38</v>
      </c>
      <c r="P19" s="129"/>
      <c r="Q19" s="129"/>
      <c r="R19" s="129" t="s">
        <v>31</v>
      </c>
      <c r="S19" s="129"/>
      <c r="T19" s="129" t="str">
        <f>IF(T14="W.O.",T14,IF(T14="","",UPPER(T14) &amp; " " &amp;  X14))</f>
        <v/>
      </c>
      <c r="U19" s="129"/>
      <c r="V19" s="129"/>
      <c r="W19" s="129"/>
      <c r="X19" s="129"/>
      <c r="Y19" s="129"/>
      <c r="Z19" s="130"/>
      <c r="AA19" s="131" t="str">
        <f t="shared" ref="AA19:AA23" si="0">IF(H$12="","",IF(H19="W.O.",0,IF(AM19=3,2,1)))</f>
        <v/>
      </c>
      <c r="AB19" s="131"/>
      <c r="AC19" s="131" t="str">
        <f t="shared" ref="AC19:AC23" si="1">IF(H$12="","",IF(T19="W.O.",0,IF(AS19=3,2,1)))</f>
        <v/>
      </c>
      <c r="AD19" s="131"/>
      <c r="AG19" s="30">
        <v>1</v>
      </c>
      <c r="AH19" s="106">
        <f>IF('Fiches 1 contre 4'!B4&gt;'Fiches 1 contre 4'!B6,1,0)</f>
        <v>0</v>
      </c>
      <c r="AI19" s="106">
        <f>IF('Fiches 1 contre 4'!C4&gt;'Fiches 1 contre 4'!C6,1,0)</f>
        <v>0</v>
      </c>
      <c r="AJ19" s="106">
        <f>IF('Fiches 1 contre 4'!D4&gt;'Fiches 1 contre 4'!D6,1,0)</f>
        <v>0</v>
      </c>
      <c r="AK19" s="106">
        <f>IF('Fiches 1 contre 4'!E4&gt;'Fiches 1 contre 4'!E6,1,0)</f>
        <v>0</v>
      </c>
      <c r="AL19" s="106">
        <f>IF('Fiches 1 contre 4'!F4&gt;'Fiches 1 contre 4'!F6,1,0)</f>
        <v>0</v>
      </c>
      <c r="AM19" s="108">
        <f t="shared" ref="AM19:AM23" si="2">IF(T19="W.O.",3,IF(H19="W.O.",0,SUM(AH19:AL19)))</f>
        <v>0</v>
      </c>
      <c r="AN19" s="106">
        <f>IF('Fiches 1 contre 4'!B4&lt;'Fiches 1 contre 4'!B6,1,0)</f>
        <v>0</v>
      </c>
      <c r="AO19" s="106">
        <f>IF('Fiches 1 contre 4'!C4&lt;'Fiches 1 contre 4'!C6,1,0)</f>
        <v>0</v>
      </c>
      <c r="AP19" s="106">
        <f>IF('Fiches 1 contre 4'!D4&lt;'Fiches 1 contre 4'!D6,1,0)</f>
        <v>0</v>
      </c>
      <c r="AQ19" s="106">
        <f>IF('Fiches 1 contre 4'!E4&lt;'Fiches 1 contre 4'!E6,1,0)</f>
        <v>0</v>
      </c>
      <c r="AR19" s="106">
        <f>IF('Fiches 1 contre 4'!F4&lt;'Fiches 1 contre 4'!F6,1,0)</f>
        <v>0</v>
      </c>
      <c r="AS19" s="108">
        <f t="shared" ref="AS19:AS23" si="3">IF(H19="W.O.",3,IF(T19="W.O.",0,SUM(AN19:AR19)))</f>
        <v>0</v>
      </c>
    </row>
    <row r="20" spans="1:45" ht="20.100000000000001" customHeight="1">
      <c r="A20" s="109" t="str">
        <f>IF('Fiches 1 contre 4'!J4="","--",IF('Fiches 1 contre 4'!J4&gt;'Fiches 1 contre 4'!J6,'Fiches 1 contre 4'!J6,-'Fiches 1 contre 4'!J4))</f>
        <v>--</v>
      </c>
      <c r="B20" s="109" t="str">
        <f>IF('Fiches 1 contre 4'!K4="","--",IF('Fiches 1 contre 4'!K4&gt;'Fiches 1 contre 4'!K6,'Fiches 1 contre 4'!K6,-'Fiches 1 contre 4'!K4))</f>
        <v>--</v>
      </c>
      <c r="C20" s="109" t="str">
        <f>IF('Fiches 1 contre 4'!L4="","--",IF('Fiches 1 contre 4'!L4&gt;'Fiches 1 contre 4'!L6,'Fiches 1 contre 4'!L6,-'Fiches 1 contre 4'!L4))</f>
        <v>--</v>
      </c>
      <c r="D20" s="109" t="str">
        <f>IF('Fiches 1 contre 4'!M4="","--",IF('Fiches 1 contre 4'!M4&gt;'Fiches 1 contre 4'!M6,'Fiches 1 contre 4'!M6,-'Fiches 1 contre 4'!M4))</f>
        <v>--</v>
      </c>
      <c r="E20" s="109" t="str">
        <f>IF('Fiches 1 contre 4'!N4="","--",IF('Fiches 1 contre 4'!N4&gt;'Fiches 1 contre 4'!N6,'Fiches 1 contre 4'!N6,-'Fiches 1 contre 4'!N4))</f>
        <v>--</v>
      </c>
      <c r="F20" s="132" t="s">
        <v>32</v>
      </c>
      <c r="G20" s="129"/>
      <c r="H20" s="129" t="str">
        <f>IF(E15="W.O.",E15,IF(E15="","",UPPER(E15) &amp; " " &amp;  I15))</f>
        <v/>
      </c>
      <c r="I20" s="129"/>
      <c r="J20" s="129"/>
      <c r="K20" s="129"/>
      <c r="L20" s="129"/>
      <c r="M20" s="129"/>
      <c r="N20" s="129"/>
      <c r="O20" s="129" t="s">
        <v>38</v>
      </c>
      <c r="P20" s="129"/>
      <c r="Q20" s="129"/>
      <c r="R20" s="129" t="s">
        <v>33</v>
      </c>
      <c r="S20" s="129"/>
      <c r="T20" s="129" t="str">
        <f>IF(T15="W.O.",T15,IF(T15="","",UPPER(T15) &amp; " " &amp;  X15))</f>
        <v/>
      </c>
      <c r="U20" s="129"/>
      <c r="V20" s="129"/>
      <c r="W20" s="129"/>
      <c r="X20" s="129"/>
      <c r="Y20" s="129"/>
      <c r="Z20" s="130"/>
      <c r="AA20" s="131" t="str">
        <f t="shared" si="0"/>
        <v/>
      </c>
      <c r="AB20" s="131"/>
      <c r="AC20" s="131" t="str">
        <f t="shared" si="1"/>
        <v/>
      </c>
      <c r="AD20" s="131"/>
      <c r="AG20" s="30">
        <v>2</v>
      </c>
      <c r="AH20" s="106">
        <f>IF('Fiches 1 contre 4'!J4&gt;'Fiches 1 contre 4'!J6,1,0)</f>
        <v>0</v>
      </c>
      <c r="AI20" s="106">
        <f>IF('Fiches 1 contre 4'!K4&gt;'Fiches 1 contre 4'!K6,1,0)</f>
        <v>0</v>
      </c>
      <c r="AJ20" s="106">
        <f>IF('Fiches 1 contre 4'!L4&gt;'Fiches 1 contre 4'!L6,1,0)</f>
        <v>0</v>
      </c>
      <c r="AK20" s="106">
        <f>IF('Fiches 1 contre 4'!M4&gt;'Fiches 1 contre 4'!M6,1,0)</f>
        <v>0</v>
      </c>
      <c r="AL20" s="106">
        <f>IF('Fiches 1 contre 4'!N4&gt;'Fiches 1 contre 4'!N6,1,0)</f>
        <v>0</v>
      </c>
      <c r="AM20" s="108">
        <f t="shared" si="2"/>
        <v>0</v>
      </c>
      <c r="AN20" s="106">
        <f>IF('Fiches 1 contre 4'!J4&lt;'Fiches 1 contre 4'!J6,1,0)</f>
        <v>0</v>
      </c>
      <c r="AO20" s="106">
        <f>IF('Fiches 1 contre 4'!K4&lt;'Fiches 1 contre 4'!K6,1,0)</f>
        <v>0</v>
      </c>
      <c r="AP20" s="106">
        <f>IF('Fiches 1 contre 4'!L4&lt;'Fiches 1 contre 4'!L6,1,0)</f>
        <v>0</v>
      </c>
      <c r="AQ20" s="106">
        <f>IF('Fiches 1 contre 4'!M4&lt;'Fiches 1 contre 4'!M6,1,0)</f>
        <v>0</v>
      </c>
      <c r="AR20" s="106">
        <f>IF('Fiches 1 contre 4'!N4&lt;'Fiches 1 contre 4'!N6,1,0)</f>
        <v>0</v>
      </c>
      <c r="AS20" s="108">
        <f t="shared" si="3"/>
        <v>0</v>
      </c>
    </row>
    <row r="21" spans="1:45" ht="20.100000000000001" customHeight="1">
      <c r="A21" s="109" t="str">
        <f>IF('Fiches 1 contre 4'!B12="","--",IF('Fiches 1 contre 4'!B12&gt;'Fiches 1 contre 4'!B14,'Fiches 1 contre 4'!B14,-'Fiches 1 contre 4'!B12))</f>
        <v>--</v>
      </c>
      <c r="B21" s="109" t="str">
        <f>IF('Fiches 1 contre 4'!C12="","--",IF('Fiches 1 contre 4'!C12&gt;'Fiches 1 contre 4'!C14,'Fiches 1 contre 4'!C14,-'Fiches 1 contre 4'!C12))</f>
        <v>--</v>
      </c>
      <c r="C21" s="109" t="str">
        <f>IF('Fiches 1 contre 4'!D12="","--",IF('Fiches 1 contre 4'!D12&gt;'Fiches 1 contre 4'!D14,'Fiches 1 contre 4'!D14,-'Fiches 1 contre 4'!D12))</f>
        <v>--</v>
      </c>
      <c r="D21" s="109" t="str">
        <f>IF('Fiches 1 contre 4'!E12="","--",IF('Fiches 1 contre 4'!E12&gt;'Fiches 1 contre 4'!E14,'Fiches 1 contre 4'!E14,-'Fiches 1 contre 4'!E12))</f>
        <v>--</v>
      </c>
      <c r="E21" s="109" t="str">
        <f>IF('Fiches 1 contre 4'!F12="","--",IF('Fiches 1 contre 4'!F12&gt;'Fiches 1 contre 4'!F14,'Fiches 1 contre 4'!F14,-'Fiches 1 contre 4'!F12))</f>
        <v>--</v>
      </c>
      <c r="F21" s="132" t="s">
        <v>140</v>
      </c>
      <c r="G21" s="129"/>
      <c r="H21" s="160" t="str">
        <f>E14&amp;"-"&amp;E15</f>
        <v>-</v>
      </c>
      <c r="I21" s="160"/>
      <c r="J21" s="160"/>
      <c r="K21" s="160"/>
      <c r="L21" s="160"/>
      <c r="M21" s="160"/>
      <c r="N21" s="160"/>
      <c r="O21" s="129" t="s">
        <v>38</v>
      </c>
      <c r="P21" s="129"/>
      <c r="Q21" s="129"/>
      <c r="R21" s="129" t="s">
        <v>140</v>
      </c>
      <c r="S21" s="129"/>
      <c r="T21" s="160" t="str">
        <f>T14&amp;"-"&amp;T15</f>
        <v>-</v>
      </c>
      <c r="U21" s="160"/>
      <c r="V21" s="160"/>
      <c r="W21" s="160"/>
      <c r="X21" s="160"/>
      <c r="Y21" s="160"/>
      <c r="Z21" s="160"/>
      <c r="AA21" s="131" t="str">
        <f t="shared" si="0"/>
        <v/>
      </c>
      <c r="AB21" s="131"/>
      <c r="AC21" s="131" t="str">
        <f t="shared" si="1"/>
        <v/>
      </c>
      <c r="AD21" s="131"/>
      <c r="AG21" s="30">
        <v>3</v>
      </c>
      <c r="AH21" s="106">
        <f>IF('Fiches 1 contre 4'!B12&gt;'Fiches 1 contre 4'!B14,1,0)</f>
        <v>0</v>
      </c>
      <c r="AI21" s="106">
        <f>IF('Fiches 1 contre 4'!C12&gt;'Fiches 1 contre 4'!C14,1,0)</f>
        <v>0</v>
      </c>
      <c r="AJ21" s="106">
        <f>IF('Fiches 1 contre 4'!D12&gt;'Fiches 1 contre 4'!D14,1,0)</f>
        <v>0</v>
      </c>
      <c r="AK21" s="106">
        <f>IF('Fiches 1 contre 4'!E12&gt;'Fiches 1 contre 4'!E14,1,0)</f>
        <v>0</v>
      </c>
      <c r="AL21" s="106">
        <f>IF('Fiches 1 contre 4'!F12&gt;'Fiches 1 contre 4'!F14,1,0)</f>
        <v>0</v>
      </c>
      <c r="AM21" s="108">
        <f t="shared" si="2"/>
        <v>0</v>
      </c>
      <c r="AN21" s="106">
        <f>IF('Fiches 1 contre 4'!B12&lt;'Fiches 1 contre 4'!B14,1,0)</f>
        <v>0</v>
      </c>
      <c r="AO21" s="106">
        <f>IF('Fiches 1 contre 4'!C12&lt;'Fiches 1 contre 4'!C14,1,0)</f>
        <v>0</v>
      </c>
      <c r="AP21" s="106">
        <f>IF('Fiches 1 contre 4'!D12&lt;'Fiches 1 contre 4'!D14,1,0)</f>
        <v>0</v>
      </c>
      <c r="AQ21" s="106">
        <f>IF('Fiches 1 contre 4'!E12&lt;'Fiches 1 contre 4'!E14,1,0)</f>
        <v>0</v>
      </c>
      <c r="AR21" s="106">
        <f>IF('Fiches 1 contre 4'!F12&lt;'Fiches 1 contre 4'!F14,1,0)</f>
        <v>0</v>
      </c>
      <c r="AS21" s="108">
        <f t="shared" si="3"/>
        <v>0</v>
      </c>
    </row>
    <row r="22" spans="1:45" ht="20.100000000000001" customHeight="1">
      <c r="A22" s="109" t="str">
        <f>IF('Fiches 1 contre 4'!J12="","--",IF('Fiches 1 contre 4'!J12&gt;'Fiches 1 contre 4'!J14,'Fiches 1 contre 4'!J14,-'Fiches 1 contre 4'!J12))</f>
        <v>--</v>
      </c>
      <c r="B22" s="109" t="str">
        <f>IF('Fiches 1 contre 4'!K12="","--",IF('Fiches 1 contre 4'!K12&gt;'Fiches 1 contre 4'!K14,'Fiches 1 contre 4'!K14,-'Fiches 1 contre 4'!K12))</f>
        <v>--</v>
      </c>
      <c r="C22" s="109" t="str">
        <f>IF('Fiches 1 contre 4'!L12="","--",IF('Fiches 1 contre 4'!L12&gt;'Fiches 1 contre 4'!L14,'Fiches 1 contre 4'!L14,-'Fiches 1 contre 4'!L12))</f>
        <v>--</v>
      </c>
      <c r="D22" s="109" t="str">
        <f>IF('Fiches 1 contre 4'!M12="","--",IF('Fiches 1 contre 4'!M12&gt;'Fiches 1 contre 4'!M14,'Fiches 1 contre 4'!M14,-'Fiches 1 contre 4'!M12))</f>
        <v>--</v>
      </c>
      <c r="E22" s="109" t="str">
        <f>IF('Fiches 1 contre 4'!N12="","--",IF('Fiches 1 contre 4'!N12&gt;'Fiches 1 contre 4'!N14,'Fiches 1 contre 4'!N14,-'Fiches 1 contre 4'!N12))</f>
        <v>--</v>
      </c>
      <c r="F22" s="132" t="s">
        <v>30</v>
      </c>
      <c r="G22" s="129"/>
      <c r="H22" s="129" t="str">
        <f>IF(E14="W.O.",E14,IF(E14="","",UPPER(E14) &amp; " " &amp;  I14))</f>
        <v/>
      </c>
      <c r="I22" s="129"/>
      <c r="J22" s="129"/>
      <c r="K22" s="129"/>
      <c r="L22" s="129"/>
      <c r="M22" s="129"/>
      <c r="N22" s="129"/>
      <c r="O22" s="129" t="s">
        <v>38</v>
      </c>
      <c r="P22" s="129"/>
      <c r="Q22" s="129"/>
      <c r="R22" s="129" t="s">
        <v>33</v>
      </c>
      <c r="S22" s="129"/>
      <c r="T22" s="129" t="str">
        <f>IF(T15="W.O.",T15,IF(T15="","",UPPER(T15) &amp; " " &amp;  X15))</f>
        <v/>
      </c>
      <c r="U22" s="129"/>
      <c r="V22" s="129"/>
      <c r="W22" s="129"/>
      <c r="X22" s="129"/>
      <c r="Y22" s="129"/>
      <c r="Z22" s="130"/>
      <c r="AA22" s="131" t="str">
        <f t="shared" si="0"/>
        <v/>
      </c>
      <c r="AB22" s="131"/>
      <c r="AC22" s="131" t="str">
        <f t="shared" si="1"/>
        <v/>
      </c>
      <c r="AD22" s="131"/>
      <c r="AG22" s="30">
        <v>4</v>
      </c>
      <c r="AH22" s="106">
        <f>IF('Fiches 1 contre 4'!J12&gt;'Fiches 1 contre 4'!J14,1,0)</f>
        <v>0</v>
      </c>
      <c r="AI22" s="106">
        <f>IF('Fiches 1 contre 4'!K12&gt;'Fiches 1 contre 4'!K14,1,0)</f>
        <v>0</v>
      </c>
      <c r="AJ22" s="106">
        <f>IF('Fiches 1 contre 4'!L12&gt;'Fiches 1 contre 4'!L14,1,0)</f>
        <v>0</v>
      </c>
      <c r="AK22" s="106">
        <f>IF('Fiches 1 contre 4'!M12&gt;'Fiches 1 contre 4'!M14,1,0)</f>
        <v>0</v>
      </c>
      <c r="AL22" s="106">
        <f>IF('Fiches 1 contre 4'!N12&gt;'Fiches 1 contre 4'!N14,1,0)</f>
        <v>0</v>
      </c>
      <c r="AM22" s="108">
        <f t="shared" si="2"/>
        <v>0</v>
      </c>
      <c r="AN22" s="106">
        <f>IF('Fiches 1 contre 4'!J12&lt;'Fiches 1 contre 4'!J14,1,0)</f>
        <v>0</v>
      </c>
      <c r="AO22" s="106">
        <f>IF('Fiches 1 contre 4'!K12&lt;'Fiches 1 contre 4'!K14,1,0)</f>
        <v>0</v>
      </c>
      <c r="AP22" s="106">
        <f>IF('Fiches 1 contre 4'!L12&lt;'Fiches 1 contre 4'!L14,1,0)</f>
        <v>0</v>
      </c>
      <c r="AQ22" s="106">
        <f>IF('Fiches 1 contre 4'!M12&lt;'Fiches 1 contre 4'!M14,1,0)</f>
        <v>0</v>
      </c>
      <c r="AR22" s="106">
        <f>IF('Fiches 1 contre 4'!N12&lt;'Fiches 1 contre 4'!N14,1,0)</f>
        <v>0</v>
      </c>
      <c r="AS22" s="108">
        <f t="shared" si="3"/>
        <v>0</v>
      </c>
    </row>
    <row r="23" spans="1:45" ht="20.100000000000001" customHeight="1">
      <c r="A23" s="109" t="str">
        <f>IF('Fiches 1 contre 4'!B20="","--",IF('Fiches 1 contre 4'!B20&gt;'Fiches 1 contre 4'!B22,'Fiches 1 contre 4'!B22,-'Fiches 1 contre 4'!B20))</f>
        <v>--</v>
      </c>
      <c r="B23" s="109" t="str">
        <f>IF('Fiches 1 contre 4'!C20="","--",IF('Fiches 1 contre 4'!C20&gt;'Fiches 1 contre 4'!C22,'Fiches 1 contre 4'!C22,-'Fiches 1 contre 4'!C20))</f>
        <v>--</v>
      </c>
      <c r="C23" s="109" t="str">
        <f>IF('Fiches 1 contre 4'!D20="","--",IF('Fiches 1 contre 4'!D20&gt;'Fiches 1 contre 4'!D22,'Fiches 1 contre 4'!D22,-'Fiches 1 contre 4'!D20))</f>
        <v>--</v>
      </c>
      <c r="D23" s="109" t="str">
        <f>IF('Fiches 1 contre 4'!E20="","--",IF('Fiches 1 contre 4'!E20&gt;'Fiches 1 contre 4'!E22,'Fiches 1 contre 4'!E22,-'Fiches 1 contre 4'!E20))</f>
        <v>--</v>
      </c>
      <c r="E23" s="109" t="str">
        <f>IF('Fiches 1 contre 4'!F20="","--",IF('Fiches 1 contre 4'!F20&gt;'Fiches 1 contre 4'!F22,'Fiches 1 contre 4'!F22,-'Fiches 1 contre 4'!F20))</f>
        <v>--</v>
      </c>
      <c r="F23" s="132" t="s">
        <v>32</v>
      </c>
      <c r="G23" s="129"/>
      <c r="H23" s="129" t="str">
        <f>IF(E15="W.O.",E15,IF(E15="","",UPPER(E15) &amp; " " &amp;  I15))</f>
        <v/>
      </c>
      <c r="I23" s="129"/>
      <c r="J23" s="129"/>
      <c r="K23" s="129"/>
      <c r="L23" s="129"/>
      <c r="M23" s="129"/>
      <c r="N23" s="129"/>
      <c r="O23" s="129" t="s">
        <v>38</v>
      </c>
      <c r="P23" s="129"/>
      <c r="Q23" s="129"/>
      <c r="R23" s="129" t="s">
        <v>31</v>
      </c>
      <c r="S23" s="129"/>
      <c r="T23" s="129" t="str">
        <f>IF(T14="W.O.",T14,IF(T14="","",UPPER(T14) &amp; " " &amp;  X14))</f>
        <v/>
      </c>
      <c r="U23" s="129"/>
      <c r="V23" s="129"/>
      <c r="W23" s="129"/>
      <c r="X23" s="129"/>
      <c r="Y23" s="129"/>
      <c r="Z23" s="130"/>
      <c r="AA23" s="131" t="str">
        <f t="shared" si="0"/>
        <v/>
      </c>
      <c r="AB23" s="131"/>
      <c r="AC23" s="131" t="str">
        <f t="shared" si="1"/>
        <v/>
      </c>
      <c r="AD23" s="131"/>
      <c r="AG23" s="30">
        <v>5</v>
      </c>
      <c r="AH23" s="106">
        <f>IF('Fiches 1 contre 4'!B20&gt;'Fiches 1 contre 4'!B22,1,0)</f>
        <v>0</v>
      </c>
      <c r="AI23" s="106">
        <f>IF('Fiches 1 contre 4'!C20&gt;'Fiches 1 contre 4'!C22,1,0)</f>
        <v>0</v>
      </c>
      <c r="AJ23" s="106">
        <f>IF('Fiches 1 contre 4'!D20&gt;'Fiches 1 contre 4'!D22,1,0)</f>
        <v>0</v>
      </c>
      <c r="AK23" s="106">
        <f>IF('Fiches 1 contre 4'!E20&gt;'Fiches 1 contre 4'!E22,1,0)</f>
        <v>0</v>
      </c>
      <c r="AL23" s="106">
        <f>IF('Fiches 1 contre 4'!F20&gt;'Fiches 1 contre 4'!F22,1,0)</f>
        <v>0</v>
      </c>
      <c r="AM23" s="108">
        <f t="shared" si="2"/>
        <v>0</v>
      </c>
      <c r="AN23" s="106">
        <f>IF('Fiches 1 contre 4'!B20&lt;'Fiches 1 contre 4'!B22,1,0)</f>
        <v>0</v>
      </c>
      <c r="AO23" s="106">
        <f>IF('Fiches 1 contre 4'!C20&lt;'Fiches 1 contre 4'!C22,1,0)</f>
        <v>0</v>
      </c>
      <c r="AP23" s="106">
        <f>IF('Fiches 1 contre 4'!D20&lt;'Fiches 1 contre 4'!D22,1,0)</f>
        <v>0</v>
      </c>
      <c r="AQ23" s="106">
        <f>IF('Fiches 1 contre 4'!E20&lt;'Fiches 1 contre 4'!E22,1,0)</f>
        <v>0</v>
      </c>
      <c r="AR23" s="106">
        <f>IF('Fiches 1 contre 4'!F20&lt;'Fiches 1 contre 4'!F22,1,0)</f>
        <v>0</v>
      </c>
      <c r="AS23" s="108">
        <f t="shared" si="3"/>
        <v>0</v>
      </c>
    </row>
    <row r="24" spans="1:45" ht="20.100000000000001" customHeight="1">
      <c r="A24" s="110"/>
      <c r="B24" s="193" t="s">
        <v>291</v>
      </c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R24" s="131" t="s">
        <v>39</v>
      </c>
      <c r="S24" s="131"/>
      <c r="T24" s="131"/>
      <c r="U24" s="131"/>
      <c r="V24" s="131"/>
      <c r="W24" s="131"/>
      <c r="X24" s="131"/>
      <c r="Y24" s="131"/>
      <c r="Z24" s="131"/>
      <c r="AA24" s="131" t="str">
        <f>IF(H12="","",SUM(AA19:AB23))</f>
        <v/>
      </c>
      <c r="AB24" s="131"/>
      <c r="AC24" s="131" t="str">
        <f>IF(H12="","",SUM(AC19:AD23))</f>
        <v/>
      </c>
      <c r="AD24" s="131"/>
      <c r="AG24" s="31"/>
      <c r="AH24" s="163">
        <f>SUM(A19:E23)</f>
        <v>0</v>
      </c>
      <c r="AI24" s="163"/>
      <c r="AJ24" s="32"/>
      <c r="AK24" s="32"/>
      <c r="AL24" s="32"/>
      <c r="AM24" s="30">
        <f>SUM(AH19:AL23)</f>
        <v>0</v>
      </c>
      <c r="AN24" s="32"/>
      <c r="AO24" s="32"/>
      <c r="AP24" s="32"/>
      <c r="AQ24" s="32"/>
      <c r="AR24" s="32"/>
      <c r="AS24" s="30">
        <f>SUM(AN19:AR23)</f>
        <v>0</v>
      </c>
    </row>
    <row r="25" spans="1:45" ht="9.9499999999999993" customHeight="1"/>
    <row r="26" spans="1:45" ht="20.100000000000001" customHeight="1">
      <c r="A26" s="148" t="s">
        <v>156</v>
      </c>
      <c r="B26" s="148"/>
      <c r="C26" s="148"/>
      <c r="D26" s="148"/>
      <c r="E26" s="148"/>
      <c r="F26" s="148" t="s">
        <v>155</v>
      </c>
      <c r="G26" s="148"/>
      <c r="H26" s="148"/>
      <c r="I26" s="148"/>
      <c r="J26" s="148"/>
      <c r="M26" s="164" t="s">
        <v>87</v>
      </c>
      <c r="N26" s="131"/>
      <c r="O26" s="131"/>
      <c r="P26" s="131"/>
      <c r="Q26" s="131"/>
      <c r="R26" s="165"/>
      <c r="S26" s="165"/>
      <c r="T26" s="165"/>
      <c r="U26" s="165"/>
      <c r="V26" s="165"/>
      <c r="X26" s="131" t="s">
        <v>42</v>
      </c>
      <c r="Y26" s="166"/>
      <c r="Z26" s="166"/>
      <c r="AA26" s="166"/>
      <c r="AB26" s="166"/>
      <c r="AC26" s="166"/>
      <c r="AD26" s="166"/>
    </row>
    <row r="27" spans="1:45" ht="20.100000000000001" customHeight="1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10"/>
      <c r="L27" s="110"/>
      <c r="M27" s="33" t="s">
        <v>71</v>
      </c>
      <c r="N27" s="189" t="str">
        <f>IF(H12="","",IF(AA24&gt;AC24,H12&amp;" - "&amp;O12,IF(AA24&lt;AC24,W12&amp;" - "&amp;AD12,IF(AM24&gt;AS24,H12&amp;" - "&amp;O12,IF(AM24=AS24,IF(AH24&lt;0,H12&amp;" - "&amp;O12,IF(AH24=0,"égalité",W12&amp;" - "&amp;AD12)),W12&amp;" - "&amp;AD12)))))</f>
        <v/>
      </c>
      <c r="O27" s="189"/>
      <c r="P27" s="189"/>
      <c r="Q27" s="189"/>
      <c r="R27" s="189"/>
      <c r="S27" s="189"/>
      <c r="T27" s="189"/>
      <c r="U27" s="189"/>
      <c r="V27" s="190"/>
      <c r="W27" s="34"/>
      <c r="X27" s="186" t="str">
        <f>IF(H12="","",Renseignements!B8)</f>
        <v/>
      </c>
      <c r="Y27" s="187"/>
      <c r="Z27" s="187"/>
      <c r="AA27" s="187"/>
      <c r="AB27" s="187"/>
      <c r="AC27" s="187"/>
      <c r="AD27" s="188"/>
    </row>
    <row r="28" spans="1:45" ht="20.100000000000001" customHeight="1">
      <c r="A28" s="179"/>
      <c r="B28" s="180"/>
      <c r="C28" s="180"/>
      <c r="D28" s="180"/>
      <c r="E28" s="181"/>
      <c r="F28" s="179"/>
      <c r="G28" s="180"/>
      <c r="H28" s="180"/>
      <c r="I28" s="180"/>
      <c r="J28" s="181"/>
      <c r="K28" s="110"/>
      <c r="L28" s="110"/>
      <c r="M28" s="35" t="s">
        <v>72</v>
      </c>
      <c r="N28" s="191" t="str">
        <f>IF(H12="","",IF(AA24&lt;AC24,H12&amp;" - "&amp;O12,IF(AA24&gt;AC24,W12&amp;" - "&amp;AD12,IF(AM24&lt;AS24,H12&amp;" - "&amp;O12,IF(AM24=AS24,IF(AH24&gt;0,H12&amp;" - "&amp;O12,IF(AH24=0,"égalité",W12&amp;" - "&amp;AD12)),W12&amp;" - "&amp;AD12)))))</f>
        <v/>
      </c>
      <c r="O28" s="191"/>
      <c r="P28" s="191"/>
      <c r="Q28" s="191"/>
      <c r="R28" s="191"/>
      <c r="S28" s="191"/>
      <c r="T28" s="191"/>
      <c r="U28" s="191"/>
      <c r="V28" s="192"/>
      <c r="W28" s="36"/>
      <c r="X28" s="173"/>
      <c r="Y28" s="174"/>
      <c r="Z28" s="174"/>
      <c r="AA28" s="174"/>
      <c r="AB28" s="174"/>
      <c r="AC28" s="174"/>
      <c r="AD28" s="175"/>
    </row>
    <row r="29" spans="1:45" ht="20.100000000000001" customHeight="1">
      <c r="A29" s="167"/>
      <c r="B29" s="168"/>
      <c r="C29" s="168"/>
      <c r="D29" s="168"/>
      <c r="E29" s="169"/>
      <c r="F29" s="167"/>
      <c r="G29" s="168"/>
      <c r="H29" s="168"/>
      <c r="I29" s="168"/>
      <c r="J29" s="169"/>
      <c r="K29" s="110"/>
      <c r="L29" s="110"/>
      <c r="M29" s="35" t="s">
        <v>73</v>
      </c>
      <c r="N29" s="182"/>
      <c r="O29" s="182"/>
      <c r="P29" s="182"/>
      <c r="Q29" s="182"/>
      <c r="R29" s="182"/>
      <c r="S29" s="182"/>
      <c r="T29" s="182"/>
      <c r="U29" s="182"/>
      <c r="V29" s="183"/>
      <c r="X29" s="173"/>
      <c r="Y29" s="174"/>
      <c r="Z29" s="174"/>
      <c r="AA29" s="174"/>
      <c r="AB29" s="174"/>
      <c r="AC29" s="174"/>
      <c r="AD29" s="175"/>
    </row>
    <row r="30" spans="1:45" ht="20.100000000000001" customHeight="1">
      <c r="A30" s="170"/>
      <c r="B30" s="171"/>
      <c r="C30" s="171"/>
      <c r="D30" s="171"/>
      <c r="E30" s="172"/>
      <c r="F30" s="170"/>
      <c r="G30" s="171"/>
      <c r="H30" s="171"/>
      <c r="I30" s="171"/>
      <c r="J30" s="172"/>
      <c r="K30" s="110"/>
      <c r="L30" s="110"/>
      <c r="M30" s="37" t="s">
        <v>74</v>
      </c>
      <c r="N30" s="184"/>
      <c r="O30" s="184"/>
      <c r="P30" s="184"/>
      <c r="Q30" s="184"/>
      <c r="R30" s="184"/>
      <c r="S30" s="184"/>
      <c r="T30" s="184"/>
      <c r="U30" s="184"/>
      <c r="V30" s="185"/>
      <c r="X30" s="176"/>
      <c r="Y30" s="177"/>
      <c r="Z30" s="177"/>
      <c r="AA30" s="177"/>
      <c r="AB30" s="177"/>
      <c r="AC30" s="177"/>
      <c r="AD30" s="178"/>
    </row>
  </sheetData>
  <sheetProtection algorithmName="SHA-512" hashValue="U0fLS+l0Z4jtTuGAN71ASxuRYW8AnoTxWlx5hFVPb2hH4hN4ftKD3JiE9xv9fVE8ZOxIQtEm/y7ntgTIRi+N1Q==" saltValue="DmJ/XyEzP7PHOq9J3KhLfA==" spinCount="100000" sheet="1" scenarios="1" insertRows="0" autoFilter="0"/>
  <mergeCells count="110">
    <mergeCell ref="AA24:AB24"/>
    <mergeCell ref="T21:Z21"/>
    <mergeCell ref="AC24:AD24"/>
    <mergeCell ref="AH24:AI24"/>
    <mergeCell ref="M26:V26"/>
    <mergeCell ref="X26:AD26"/>
    <mergeCell ref="A29:E30"/>
    <mergeCell ref="F29:J30"/>
    <mergeCell ref="X28:AD30"/>
    <mergeCell ref="A26:E27"/>
    <mergeCell ref="F26:J27"/>
    <mergeCell ref="A28:E28"/>
    <mergeCell ref="F28:J28"/>
    <mergeCell ref="N29:V29"/>
    <mergeCell ref="N30:V30"/>
    <mergeCell ref="X27:AD27"/>
    <mergeCell ref="N27:V27"/>
    <mergeCell ref="N28:V28"/>
    <mergeCell ref="AC22:AD22"/>
    <mergeCell ref="H23:N23"/>
    <mergeCell ref="O23:Q23"/>
    <mergeCell ref="R23:S23"/>
    <mergeCell ref="T23:Z23"/>
    <mergeCell ref="B24:P24"/>
    <mergeCell ref="AA20:AB20"/>
    <mergeCell ref="AO1:AQ1"/>
    <mergeCell ref="AG2:AL2"/>
    <mergeCell ref="AO2:AQ2"/>
    <mergeCell ref="F23:G23"/>
    <mergeCell ref="F22:G22"/>
    <mergeCell ref="F21:G21"/>
    <mergeCell ref="H21:N21"/>
    <mergeCell ref="O21:Q21"/>
    <mergeCell ref="R21:S21"/>
    <mergeCell ref="AA21:AB21"/>
    <mergeCell ref="AA23:AB23"/>
    <mergeCell ref="AC23:AD23"/>
    <mergeCell ref="H22:N22"/>
    <mergeCell ref="O22:Q22"/>
    <mergeCell ref="R22:S22"/>
    <mergeCell ref="T22:Z22"/>
    <mergeCell ref="AA22:AB22"/>
    <mergeCell ref="AC21:AD21"/>
    <mergeCell ref="P15:R15"/>
    <mergeCell ref="AG1:AL1"/>
    <mergeCell ref="AM1:AN1"/>
    <mergeCell ref="AH18:AI18"/>
    <mergeCell ref="F19:G19"/>
    <mergeCell ref="AA19:AB19"/>
    <mergeCell ref="AC19:AD19"/>
    <mergeCell ref="E14:H14"/>
    <mergeCell ref="H12:N12"/>
    <mergeCell ref="W12:AC12"/>
    <mergeCell ref="AB13:AC13"/>
    <mergeCell ref="AB14:AC14"/>
    <mergeCell ref="M14:N14"/>
    <mergeCell ref="X14:AA14"/>
    <mergeCell ref="T13:W13"/>
    <mergeCell ref="C12:E12"/>
    <mergeCell ref="M13:N13"/>
    <mergeCell ref="P14:R14"/>
    <mergeCell ref="A13:C13"/>
    <mergeCell ref="E13:H13"/>
    <mergeCell ref="P13:R13"/>
    <mergeCell ref="T14:W14"/>
    <mergeCell ref="I13:L13"/>
    <mergeCell ref="AC20:AD20"/>
    <mergeCell ref="I14:L14"/>
    <mergeCell ref="F8:O8"/>
    <mergeCell ref="P8:Y8"/>
    <mergeCell ref="X13:AA13"/>
    <mergeCell ref="F10:M10"/>
    <mergeCell ref="N10:Y10"/>
    <mergeCell ref="E1:Y2"/>
    <mergeCell ref="AA1:AD1"/>
    <mergeCell ref="AA2:AD2"/>
    <mergeCell ref="AA4:AC4"/>
    <mergeCell ref="F20:G20"/>
    <mergeCell ref="A17:E17"/>
    <mergeCell ref="F17:Z18"/>
    <mergeCell ref="AA17:AB18"/>
    <mergeCell ref="AC17:AD18"/>
    <mergeCell ref="A15:C15"/>
    <mergeCell ref="E15:H15"/>
    <mergeCell ref="M15:N15"/>
    <mergeCell ref="X15:AA15"/>
    <mergeCell ref="T15:W15"/>
    <mergeCell ref="I15:L15"/>
    <mergeCell ref="AB15:AC15"/>
    <mergeCell ref="A14:C14"/>
    <mergeCell ref="H20:N20"/>
    <mergeCell ref="O20:Q20"/>
    <mergeCell ref="R20:S20"/>
    <mergeCell ref="T20:Z20"/>
    <mergeCell ref="R24:Z24"/>
    <mergeCell ref="A4:B4"/>
    <mergeCell ref="C4:N4"/>
    <mergeCell ref="P4:Q4"/>
    <mergeCell ref="R4:Y4"/>
    <mergeCell ref="A12:B12"/>
    <mergeCell ref="F12:G12"/>
    <mergeCell ref="P12:Q12"/>
    <mergeCell ref="R12:T12"/>
    <mergeCell ref="U12:V12"/>
    <mergeCell ref="F6:O6"/>
    <mergeCell ref="P6:Y6"/>
    <mergeCell ref="H19:N19"/>
    <mergeCell ref="O19:Q19"/>
    <mergeCell ref="R19:S19"/>
    <mergeCell ref="T19:Z19"/>
  </mergeCells>
  <conditionalFormatting sqref="A19:E23">
    <cfRule type="expression" dxfId="35" priority="13" stopIfTrue="1">
      <formula>$T19="W.O."</formula>
    </cfRule>
    <cfRule type="expression" dxfId="34" priority="14" stopIfTrue="1">
      <formula>$H19="W.O."</formula>
    </cfRule>
  </conditionalFormatting>
  <conditionalFormatting sqref="A14:C15">
    <cfRule type="duplicateValues" dxfId="33" priority="63" stopIfTrue="1"/>
  </conditionalFormatting>
  <conditionalFormatting sqref="P14:R15">
    <cfRule type="duplicateValues" dxfId="32" priority="64" stopIfTrue="1"/>
  </conditionalFormatting>
  <conditionalFormatting sqref="H12:O12 W12:AD12">
    <cfRule type="expression" dxfId="31" priority="5" stopIfTrue="1">
      <formula>AND($H$12&amp;$O$12&amp;$W$12&amp;$AD$12&lt;&gt;"",$H$12&amp;$O$12=$W$12&amp;$AD$12)</formula>
    </cfRule>
  </conditionalFormatting>
  <conditionalFormatting sqref="H19:N23">
    <cfRule type="expression" dxfId="30" priority="3" stopIfTrue="1">
      <formula>$AA19&lt;2</formula>
    </cfRule>
    <cfRule type="expression" dxfId="29" priority="4" stopIfTrue="1">
      <formula>$AA19&gt;1</formula>
    </cfRule>
  </conditionalFormatting>
  <conditionalFormatting sqref="T19:Z23">
    <cfRule type="expression" dxfId="28" priority="1" stopIfTrue="1">
      <formula>$AC19&lt;2</formula>
    </cfRule>
    <cfRule type="expression" dxfId="27" priority="2" stopIfTrue="1">
      <formula>$AC19&gt;1</formula>
    </cfRule>
  </conditionalFormatting>
  <dataValidations count="4">
    <dataValidation type="list" errorStyle="warning" allowBlank="1" showInputMessage="1" showErrorMessage="1" sqref="AD12">
      <formula1>"1,2,3,4,5,6,7,8,9"</formula1>
    </dataValidation>
    <dataValidation type="list" errorStyle="information" allowBlank="1" showInputMessage="1" showErrorMessage="1" error="Indiquez de préférence le NOM d'un des joueurs de l'équipe ABCD." sqref="A28:E28">
      <formula1>$E$14:$E$15</formula1>
    </dataValidation>
    <dataValidation type="list" errorStyle="information" allowBlank="1" showInputMessage="1" showErrorMessage="1" error="Indiquez de préférence le NOM d'un des joueurs de l'équipe XYZW." sqref="F28:J28">
      <formula1>$T$14:$T$15</formula1>
    </dataValidation>
    <dataValidation type="list" errorStyle="warning" allowBlank="1" showInputMessage="1" showErrorMessage="1" sqref="O12">
      <formula1>"1,2,3,4,5,6,7,8,9"</formula1>
    </dataValidation>
  </dataValidations>
  <printOptions horizontalCentered="1" verticalCentered="1"/>
  <pageMargins left="0" right="0" top="0" bottom="0" header="0" footer="0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'Clubs-FFTT'!$A$2:$A$35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H12:N12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1A5499"/>
    <pageSetUpPr fitToPage="1"/>
  </sheetPr>
  <dimension ref="A1:AS30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/>
  <cols>
    <col min="1" max="7" width="4.7109375" style="111" customWidth="1"/>
    <col min="8" max="8" width="6.7109375" style="111" customWidth="1"/>
    <col min="9" max="9" width="2.7109375" style="111" customWidth="1"/>
    <col min="10" max="22" width="4.7109375" style="111" customWidth="1"/>
    <col min="23" max="23" width="6.7109375" style="111" customWidth="1"/>
    <col min="24" max="24" width="2.7109375" style="111" customWidth="1"/>
    <col min="25" max="32" width="4.7109375" style="111" customWidth="1"/>
    <col min="33" max="45" width="4.7109375" style="27" customWidth="1"/>
    <col min="46" max="16384" width="11.42578125" style="111"/>
  </cols>
  <sheetData>
    <row r="1" spans="1:45" ht="35.1" customHeight="1">
      <c r="A1" s="24"/>
      <c r="B1" s="24"/>
      <c r="D1" s="25"/>
      <c r="E1" s="141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13"/>
      <c r="AA1" s="142" t="s">
        <v>41</v>
      </c>
      <c r="AB1" s="143"/>
      <c r="AC1" s="143"/>
      <c r="AD1" s="144"/>
      <c r="AG1" s="161" t="s">
        <v>80</v>
      </c>
      <c r="AH1" s="161"/>
      <c r="AI1" s="161"/>
      <c r="AJ1" s="161"/>
      <c r="AK1" s="161"/>
      <c r="AL1" s="161"/>
      <c r="AM1" s="157" t="s">
        <v>81</v>
      </c>
      <c r="AN1" s="157"/>
      <c r="AO1" s="157" t="s">
        <v>82</v>
      </c>
      <c r="AP1" s="157"/>
      <c r="AQ1" s="157"/>
      <c r="AR1" s="26"/>
      <c r="AS1" s="26"/>
    </row>
    <row r="2" spans="1:45" ht="45" customHeight="1">
      <c r="A2" s="24"/>
      <c r="B2" s="24"/>
      <c r="C2" s="25"/>
      <c r="D2" s="25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13"/>
      <c r="AA2" s="145" t="str">
        <f>IF(H12="","",Renseignements!B2)</f>
        <v/>
      </c>
      <c r="AB2" s="146"/>
      <c r="AC2" s="146"/>
      <c r="AD2" s="147"/>
      <c r="AG2" s="158" t="s">
        <v>84</v>
      </c>
      <c r="AH2" s="158"/>
      <c r="AI2" s="158"/>
      <c r="AJ2" s="158"/>
      <c r="AK2" s="158"/>
      <c r="AL2" s="158"/>
      <c r="AM2" s="1">
        <v>19</v>
      </c>
      <c r="AN2" s="1">
        <v>1</v>
      </c>
      <c r="AO2" s="159">
        <v>5</v>
      </c>
      <c r="AP2" s="159"/>
      <c r="AQ2" s="159"/>
      <c r="AR2" s="26"/>
      <c r="AS2" s="26"/>
    </row>
    <row r="3" spans="1:45" ht="9.9499999999999993" customHeight="1"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4" spans="1:45" ht="20.100000000000001" customHeight="1">
      <c r="A4" s="132" t="s">
        <v>40</v>
      </c>
      <c r="B4" s="129"/>
      <c r="C4" s="133" t="str">
        <f>IF(H12="","",Renseignements!B4)</f>
        <v/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  <c r="P4" s="132" t="s">
        <v>68</v>
      </c>
      <c r="Q4" s="129"/>
      <c r="R4" s="135" t="str">
        <f>IF(H12="","",Renseignements!B5)</f>
        <v/>
      </c>
      <c r="S4" s="135"/>
      <c r="T4" s="135"/>
      <c r="U4" s="135"/>
      <c r="V4" s="135"/>
      <c r="W4" s="135"/>
      <c r="X4" s="135"/>
      <c r="Y4" s="136"/>
      <c r="AA4" s="132" t="s">
        <v>22</v>
      </c>
      <c r="AB4" s="129"/>
      <c r="AC4" s="129"/>
      <c r="AD4" s="112" t="str">
        <f>IF(H12="","",Renseignements!B6)</f>
        <v/>
      </c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</row>
    <row r="5" spans="1:45" ht="9.9499999999999993" customHeight="1"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</row>
    <row r="6" spans="1:45" ht="20.100000000000001" customHeight="1">
      <c r="F6" s="138" t="s">
        <v>70</v>
      </c>
      <c r="G6" s="139"/>
      <c r="H6" s="139"/>
      <c r="I6" s="139"/>
      <c r="J6" s="139"/>
      <c r="K6" s="139"/>
      <c r="L6" s="139"/>
      <c r="M6" s="139"/>
      <c r="N6" s="139"/>
      <c r="O6" s="139"/>
      <c r="P6" s="133" t="str">
        <f>IF(H12="","",Renseignements!B7)</f>
        <v/>
      </c>
      <c r="Q6" s="133"/>
      <c r="R6" s="133"/>
      <c r="S6" s="133"/>
      <c r="T6" s="133"/>
      <c r="U6" s="133"/>
      <c r="V6" s="133"/>
      <c r="W6" s="133"/>
      <c r="X6" s="133"/>
      <c r="Y6" s="134"/>
    </row>
    <row r="7" spans="1:45" ht="9.9499999999999993" customHeight="1"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45" ht="20.100000000000001" customHeight="1">
      <c r="F8" s="138" t="s">
        <v>135</v>
      </c>
      <c r="G8" s="139"/>
      <c r="H8" s="139"/>
      <c r="I8" s="139"/>
      <c r="J8" s="139"/>
      <c r="K8" s="139"/>
      <c r="L8" s="139"/>
      <c r="M8" s="139"/>
      <c r="N8" s="139"/>
      <c r="O8" s="139"/>
      <c r="P8" s="133" t="s">
        <v>134</v>
      </c>
      <c r="Q8" s="133"/>
      <c r="R8" s="133"/>
      <c r="S8" s="133"/>
      <c r="T8" s="133"/>
      <c r="U8" s="133"/>
      <c r="V8" s="133"/>
      <c r="W8" s="133"/>
      <c r="X8" s="133"/>
      <c r="Y8" s="134"/>
    </row>
    <row r="9" spans="1:45" ht="9.9499999999999993" customHeight="1"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45" ht="20.100000000000001" customHeight="1">
      <c r="F10" s="138" t="s">
        <v>136</v>
      </c>
      <c r="G10" s="139"/>
      <c r="H10" s="139"/>
      <c r="I10" s="139"/>
      <c r="J10" s="139"/>
      <c r="K10" s="139"/>
      <c r="L10" s="139"/>
      <c r="M10" s="139"/>
      <c r="N10" s="129" t="str">
        <f>IF(H12="","",Renseignements!B8)</f>
        <v/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30"/>
      <c r="AI10" s="27" t="s">
        <v>23</v>
      </c>
    </row>
    <row r="11" spans="1:45" ht="9.9499999999999993" customHeight="1"/>
    <row r="12" spans="1:45" ht="20.100000000000001" customHeight="1">
      <c r="A12" s="131" t="s">
        <v>24</v>
      </c>
      <c r="B12" s="131"/>
      <c r="C12" s="137" t="str">
        <f>IF(H12&lt;&gt;"",VLOOKUP(H12,'Clubs-FFTT'!A:B,2,0),"")</f>
        <v/>
      </c>
      <c r="D12" s="137"/>
      <c r="E12" s="137"/>
      <c r="F12" s="131" t="s">
        <v>138</v>
      </c>
      <c r="G12" s="131"/>
      <c r="H12" s="150"/>
      <c r="I12" s="151"/>
      <c r="J12" s="151"/>
      <c r="K12" s="151"/>
      <c r="L12" s="151"/>
      <c r="M12" s="151"/>
      <c r="N12" s="152"/>
      <c r="O12" s="95"/>
      <c r="P12" s="131" t="s">
        <v>24</v>
      </c>
      <c r="Q12" s="131"/>
      <c r="R12" s="137" t="str">
        <f>IF(W12&lt;&gt;"",VLOOKUP(W12,'Clubs-FFTT'!A:B,2,0),"")</f>
        <v/>
      </c>
      <c r="S12" s="137"/>
      <c r="T12" s="137"/>
      <c r="U12" s="131" t="s">
        <v>138</v>
      </c>
      <c r="V12" s="131"/>
      <c r="W12" s="150"/>
      <c r="X12" s="151"/>
      <c r="Y12" s="151"/>
      <c r="Z12" s="151"/>
      <c r="AA12" s="151"/>
      <c r="AB12" s="151"/>
      <c r="AC12" s="152"/>
      <c r="AD12" s="95"/>
    </row>
    <row r="13" spans="1:45" ht="20.100000000000001" customHeight="1">
      <c r="A13" s="156" t="s">
        <v>25</v>
      </c>
      <c r="B13" s="156"/>
      <c r="C13" s="156"/>
      <c r="D13" s="28"/>
      <c r="E13" s="131" t="s">
        <v>26</v>
      </c>
      <c r="F13" s="131"/>
      <c r="G13" s="131"/>
      <c r="H13" s="131"/>
      <c r="I13" s="131" t="s">
        <v>27</v>
      </c>
      <c r="J13" s="131"/>
      <c r="K13" s="131"/>
      <c r="L13" s="131"/>
      <c r="M13" s="131" t="s">
        <v>28</v>
      </c>
      <c r="N13" s="131"/>
      <c r="O13" s="107" t="s">
        <v>29</v>
      </c>
      <c r="P13" s="156" t="s">
        <v>25</v>
      </c>
      <c r="Q13" s="156"/>
      <c r="R13" s="156"/>
      <c r="S13" s="28"/>
      <c r="T13" s="131" t="s">
        <v>26</v>
      </c>
      <c r="U13" s="131"/>
      <c r="V13" s="131"/>
      <c r="W13" s="131"/>
      <c r="X13" s="131" t="s">
        <v>27</v>
      </c>
      <c r="Y13" s="131"/>
      <c r="Z13" s="131"/>
      <c r="AA13" s="131"/>
      <c r="AB13" s="131" t="s">
        <v>28</v>
      </c>
      <c r="AC13" s="131"/>
      <c r="AD13" s="107" t="s">
        <v>29</v>
      </c>
    </row>
    <row r="14" spans="1:45" ht="20.100000000000001" customHeight="1">
      <c r="A14" s="149"/>
      <c r="B14" s="149"/>
      <c r="C14" s="149"/>
      <c r="D14" s="107" t="s">
        <v>30</v>
      </c>
      <c r="E14" s="140" t="str">
        <f>IF(A14&lt;&gt;"",VLOOKUP(A14,'Joueurs-FFTT'!A:F,2,0),"")</f>
        <v/>
      </c>
      <c r="F14" s="140"/>
      <c r="G14" s="140"/>
      <c r="H14" s="140"/>
      <c r="I14" s="140" t="str">
        <f>IF(A14&lt;&gt;"",IF(VLOOKUP(A14,'Joueurs-FFTT'!A:F,3,0)=0,"",VLOOKUP(A14,'Joueurs-FFTT'!A:F,3,0)),"")</f>
        <v/>
      </c>
      <c r="J14" s="140"/>
      <c r="K14" s="140"/>
      <c r="L14" s="140"/>
      <c r="M14" s="131" t="str">
        <f>IF(A14&lt;&gt;"",IF(VLOOKUP(A14,'Joueurs-FFTT'!A:F,4,0)=0,"",VLOOKUP(A14,'Joueurs-FFTT'!A:F,4,0)),"")</f>
        <v/>
      </c>
      <c r="N14" s="131"/>
      <c r="O14" s="107" t="str">
        <f>IF(LEN(M14)=4,LEFT(M14,2),LEFT(M14))</f>
        <v/>
      </c>
      <c r="P14" s="149"/>
      <c r="Q14" s="149"/>
      <c r="R14" s="149"/>
      <c r="S14" s="107" t="s">
        <v>31</v>
      </c>
      <c r="T14" s="140" t="str">
        <f>IF(P14&lt;&gt;"",VLOOKUP(P14,'Joueurs-FFTT'!A:F,2,0),"")</f>
        <v/>
      </c>
      <c r="U14" s="140"/>
      <c r="V14" s="140"/>
      <c r="W14" s="140"/>
      <c r="X14" s="140" t="str">
        <f>IF(P14&lt;&gt;"",IF(VLOOKUP(P14,'Joueurs-FFTT'!A:F,3,0)=0,"",VLOOKUP(P14,'Joueurs-FFTT'!A:F,3,0)),"")</f>
        <v/>
      </c>
      <c r="Y14" s="140"/>
      <c r="Z14" s="140"/>
      <c r="AA14" s="140"/>
      <c r="AB14" s="131" t="str">
        <f>IF(P14&lt;&gt;"",IF(VLOOKUP(P14,'Joueurs-FFTT'!A:F,4,0)=0,"",VLOOKUP(P14,'Joueurs-FFTT'!A:F,4,0)),"")</f>
        <v/>
      </c>
      <c r="AC14" s="131"/>
      <c r="AD14" s="107" t="str">
        <f>IF(LEN(AB14)=4,LEFT(AB14,2),LEFT(AB14))</f>
        <v/>
      </c>
    </row>
    <row r="15" spans="1:45" ht="20.100000000000001" customHeight="1">
      <c r="A15" s="149"/>
      <c r="B15" s="149"/>
      <c r="C15" s="149"/>
      <c r="D15" s="107" t="s">
        <v>32</v>
      </c>
      <c r="E15" s="140" t="str">
        <f>IF(A15&lt;&gt;"",VLOOKUP(A15,'Joueurs-FFTT'!A:F,2,0),"")</f>
        <v/>
      </c>
      <c r="F15" s="140"/>
      <c r="G15" s="140"/>
      <c r="H15" s="140"/>
      <c r="I15" s="140" t="str">
        <f>IF(A15&lt;&gt;"",IF(VLOOKUP(A15,'Joueurs-FFTT'!A:F,3,0)=0,"",VLOOKUP(A15,'Joueurs-FFTT'!A:F,3,0)),"")</f>
        <v/>
      </c>
      <c r="J15" s="140"/>
      <c r="K15" s="140"/>
      <c r="L15" s="140"/>
      <c r="M15" s="131" t="str">
        <f>IF(A15&lt;&gt;"",IF(VLOOKUP(A15,'Joueurs-FFTT'!A:F,4,0)=0,"",VLOOKUP(A15,'Joueurs-FFTT'!A:F,4,0)),"")</f>
        <v/>
      </c>
      <c r="N15" s="131"/>
      <c r="O15" s="107" t="str">
        <f>IF(LEN(M15)=4,LEFT(M15,2),LEFT(M15))</f>
        <v/>
      </c>
      <c r="P15" s="149"/>
      <c r="Q15" s="149"/>
      <c r="R15" s="149"/>
      <c r="S15" s="107" t="s">
        <v>33</v>
      </c>
      <c r="T15" s="140" t="str">
        <f>IF(P15&lt;&gt;"",VLOOKUP(P15,'Joueurs-FFTT'!A:F,2,0),"")</f>
        <v/>
      </c>
      <c r="U15" s="140"/>
      <c r="V15" s="140"/>
      <c r="W15" s="140"/>
      <c r="X15" s="140" t="str">
        <f>IF(P15&lt;&gt;"",IF(VLOOKUP(P15,'Joueurs-FFTT'!A:F,3,0)=0,"",VLOOKUP(P15,'Joueurs-FFTT'!A:F,3,0)),"")</f>
        <v/>
      </c>
      <c r="Y15" s="140"/>
      <c r="Z15" s="140"/>
      <c r="AA15" s="140"/>
      <c r="AB15" s="131" t="str">
        <f>IF(P15&lt;&gt;"",IF(VLOOKUP(P15,'Joueurs-FFTT'!A:F,4,0)=0,"",VLOOKUP(P15,'Joueurs-FFTT'!A:F,4,0)),"")</f>
        <v/>
      </c>
      <c r="AC15" s="131"/>
      <c r="AD15" s="107" t="str">
        <f>IF(LEN(AB15)=4,LEFT(AB15,2),LEFT(AB15))</f>
        <v/>
      </c>
    </row>
    <row r="16" spans="1:45" ht="9.9499999999999993" customHeight="1"/>
    <row r="17" spans="1:45" ht="20.100000000000001" customHeight="1">
      <c r="A17" s="131" t="s">
        <v>34</v>
      </c>
      <c r="B17" s="131"/>
      <c r="C17" s="131"/>
      <c r="D17" s="131"/>
      <c r="E17" s="131"/>
      <c r="F17" s="131" t="s">
        <v>35</v>
      </c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48" t="s">
        <v>36</v>
      </c>
      <c r="AB17" s="148"/>
      <c r="AC17" s="148" t="s">
        <v>37</v>
      </c>
      <c r="AD17" s="148"/>
    </row>
    <row r="18" spans="1:45" ht="20.100000000000001" customHeight="1">
      <c r="A18" s="29">
        <v>1</v>
      </c>
      <c r="B18" s="29">
        <v>2</v>
      </c>
      <c r="C18" s="29">
        <v>3</v>
      </c>
      <c r="D18" s="29">
        <v>4</v>
      </c>
      <c r="E18" s="29">
        <v>5</v>
      </c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48"/>
      <c r="AB18" s="148"/>
      <c r="AC18" s="148"/>
      <c r="AD18" s="148"/>
      <c r="AH18" s="162"/>
      <c r="AI18" s="162"/>
    </row>
    <row r="19" spans="1:45" ht="20.100000000000001" customHeight="1">
      <c r="A19" s="109" t="str">
        <f>IF('Fiches 2 contre 3'!B4="","--",IF('Fiches 2 contre 3'!B4&gt;'Fiches 2 contre 3'!B6,'Fiches 2 contre 3'!B6,-'Fiches 2 contre 3'!B4))</f>
        <v>--</v>
      </c>
      <c r="B19" s="109" t="str">
        <f>IF('Fiches 2 contre 3'!C4="","--",IF('Fiches 2 contre 3'!C4&gt;'Fiches 2 contre 3'!C6,'Fiches 2 contre 3'!C6,-'Fiches 2 contre 3'!C4))</f>
        <v>--</v>
      </c>
      <c r="C19" s="109" t="str">
        <f>IF('Fiches 2 contre 3'!D4="","--",IF('Fiches 2 contre 3'!D4&gt;'Fiches 2 contre 3'!D6,'Fiches 2 contre 3'!D6,-'Fiches 2 contre 3'!D4))</f>
        <v>--</v>
      </c>
      <c r="D19" s="109" t="str">
        <f>IF('Fiches 2 contre 3'!E4="","--",IF('Fiches 2 contre 3'!E4&gt;'Fiches 2 contre 3'!E6,'Fiches 2 contre 3'!E6,-'Fiches 2 contre 3'!E4))</f>
        <v>--</v>
      </c>
      <c r="E19" s="109" t="str">
        <f>IF('Fiches 2 contre 3'!F4="","--",IF('Fiches 2 contre 3'!F4&gt;'Fiches 2 contre 3'!F6,'Fiches 2 contre 3'!F6,-'Fiches 2 contre 3'!F4))</f>
        <v>--</v>
      </c>
      <c r="F19" s="132" t="s">
        <v>30</v>
      </c>
      <c r="G19" s="129"/>
      <c r="H19" s="129" t="str">
        <f>IF(E14="W.O.",E14,IF(E14="","",UPPER(E14) &amp; " " &amp;  I14))</f>
        <v/>
      </c>
      <c r="I19" s="129"/>
      <c r="J19" s="129"/>
      <c r="K19" s="129"/>
      <c r="L19" s="129"/>
      <c r="M19" s="129"/>
      <c r="N19" s="129"/>
      <c r="O19" s="129" t="s">
        <v>38</v>
      </c>
      <c r="P19" s="129"/>
      <c r="Q19" s="129"/>
      <c r="R19" s="129" t="s">
        <v>31</v>
      </c>
      <c r="S19" s="129"/>
      <c r="T19" s="129" t="str">
        <f>IF(T14="W.O.",T14,IF(T14="","",UPPER(T14) &amp; " " &amp;  X14))</f>
        <v/>
      </c>
      <c r="U19" s="129"/>
      <c r="V19" s="129"/>
      <c r="W19" s="129"/>
      <c r="X19" s="129"/>
      <c r="Y19" s="129"/>
      <c r="Z19" s="130"/>
      <c r="AA19" s="131" t="str">
        <f t="shared" ref="AA19:AA23" si="0">IF(H$12="","",IF(H19="W.O.",0,IF(AM19=3,2,1)))</f>
        <v/>
      </c>
      <c r="AB19" s="131"/>
      <c r="AC19" s="131" t="str">
        <f t="shared" ref="AC19:AC23" si="1">IF(H$12="","",IF(T19="W.O.",0,IF(AS19=3,2,1)))</f>
        <v/>
      </c>
      <c r="AD19" s="131"/>
      <c r="AG19" s="30">
        <v>1</v>
      </c>
      <c r="AH19" s="106">
        <f>IF('Fiches 2 contre 3'!B4&gt;'Fiches 2 contre 3'!B6,1,0)</f>
        <v>0</v>
      </c>
      <c r="AI19" s="106">
        <f>IF('Fiches 2 contre 3'!C4&gt;'Fiches 2 contre 3'!C6,1,0)</f>
        <v>0</v>
      </c>
      <c r="AJ19" s="106">
        <f>IF('Fiches 2 contre 3'!D4&gt;'Fiches 2 contre 3'!D6,1,0)</f>
        <v>0</v>
      </c>
      <c r="AK19" s="106">
        <f>IF('Fiches 2 contre 3'!E4&gt;'Fiches 2 contre 3'!E6,1,0)</f>
        <v>0</v>
      </c>
      <c r="AL19" s="106">
        <f>IF('Fiches 2 contre 3'!F4&gt;'Fiches 2 contre 3'!F6,1,0)</f>
        <v>0</v>
      </c>
      <c r="AM19" s="108">
        <f t="shared" ref="AM19:AM23" si="2">IF(T19="W.O.",3,IF(H19="W.O.",0,SUM(AH19:AL19)))</f>
        <v>0</v>
      </c>
      <c r="AN19" s="106">
        <f>IF('Fiches 2 contre 3'!B4&lt;'Fiches 2 contre 3'!B6,1,0)</f>
        <v>0</v>
      </c>
      <c r="AO19" s="106">
        <f>IF('Fiches 2 contre 3'!C4&lt;'Fiches 2 contre 3'!C6,1,0)</f>
        <v>0</v>
      </c>
      <c r="AP19" s="106">
        <f>IF('Fiches 2 contre 3'!D4&lt;'Fiches 2 contre 3'!D6,1,0)</f>
        <v>0</v>
      </c>
      <c r="AQ19" s="106">
        <f>IF('Fiches 2 contre 3'!E4&lt;'Fiches 2 contre 3'!E6,1,0)</f>
        <v>0</v>
      </c>
      <c r="AR19" s="106">
        <f>IF('Fiches 2 contre 3'!F4&lt;'Fiches 2 contre 3'!F6,1,0)</f>
        <v>0</v>
      </c>
      <c r="AS19" s="108">
        <f t="shared" ref="AS19:AS23" si="3">IF(H19="W.O.",3,IF(T19="W.O.",0,SUM(AN19:AR19)))</f>
        <v>0</v>
      </c>
    </row>
    <row r="20" spans="1:45" ht="20.100000000000001" customHeight="1">
      <c r="A20" s="109" t="str">
        <f>IF('Fiches 2 contre 3'!J4="","--",IF('Fiches 2 contre 3'!J4&gt;'Fiches 2 contre 3'!J6,'Fiches 2 contre 3'!J6,-'Fiches 2 contre 3'!J4))</f>
        <v>--</v>
      </c>
      <c r="B20" s="109" t="str">
        <f>IF('Fiches 2 contre 3'!K4="","--",IF('Fiches 2 contre 3'!K4&gt;'Fiches 2 contre 3'!K6,'Fiches 2 contre 3'!K6,-'Fiches 2 contre 3'!K4))</f>
        <v>--</v>
      </c>
      <c r="C20" s="109" t="str">
        <f>IF('Fiches 2 contre 3'!L4="","--",IF('Fiches 2 contre 3'!L4&gt;'Fiches 2 contre 3'!L6,'Fiches 2 contre 3'!L6,-'Fiches 2 contre 3'!L4))</f>
        <v>--</v>
      </c>
      <c r="D20" s="109" t="str">
        <f>IF('Fiches 2 contre 3'!M4="","--",IF('Fiches 2 contre 3'!M4&gt;'Fiches 2 contre 3'!M6,'Fiches 2 contre 3'!M6,-'Fiches 2 contre 3'!M4))</f>
        <v>--</v>
      </c>
      <c r="E20" s="109" t="str">
        <f>IF('Fiches 2 contre 3'!N4="","--",IF('Fiches 2 contre 3'!N4&gt;'Fiches 2 contre 3'!N6,'Fiches 2 contre 3'!N6,-'Fiches 2 contre 3'!N4))</f>
        <v>--</v>
      </c>
      <c r="F20" s="132" t="s">
        <v>32</v>
      </c>
      <c r="G20" s="129"/>
      <c r="H20" s="129" t="str">
        <f>IF(E15="W.O.",E15,IF(E15="","",UPPER(E15) &amp; " " &amp;  I15))</f>
        <v/>
      </c>
      <c r="I20" s="129"/>
      <c r="J20" s="129"/>
      <c r="K20" s="129"/>
      <c r="L20" s="129"/>
      <c r="M20" s="129"/>
      <c r="N20" s="129"/>
      <c r="O20" s="129" t="s">
        <v>38</v>
      </c>
      <c r="P20" s="129"/>
      <c r="Q20" s="129"/>
      <c r="R20" s="129" t="s">
        <v>33</v>
      </c>
      <c r="S20" s="129"/>
      <c r="T20" s="129" t="str">
        <f>IF(T15="W.O.",T15,IF(T15="","",UPPER(T15) &amp; " " &amp;  X15))</f>
        <v/>
      </c>
      <c r="U20" s="129"/>
      <c r="V20" s="129"/>
      <c r="W20" s="129"/>
      <c r="X20" s="129"/>
      <c r="Y20" s="129"/>
      <c r="Z20" s="130"/>
      <c r="AA20" s="131" t="str">
        <f t="shared" si="0"/>
        <v/>
      </c>
      <c r="AB20" s="131"/>
      <c r="AC20" s="131" t="str">
        <f t="shared" si="1"/>
        <v/>
      </c>
      <c r="AD20" s="131"/>
      <c r="AG20" s="30">
        <v>2</v>
      </c>
      <c r="AH20" s="106">
        <f>IF('Fiches 2 contre 3'!J4&gt;'Fiches 2 contre 3'!J6,1,0)</f>
        <v>0</v>
      </c>
      <c r="AI20" s="106">
        <f>IF('Fiches 2 contre 3'!K4&gt;'Fiches 2 contre 3'!K6,1,0)</f>
        <v>0</v>
      </c>
      <c r="AJ20" s="106">
        <f>IF('Fiches 2 contre 3'!L4&gt;'Fiches 2 contre 3'!L6,1,0)</f>
        <v>0</v>
      </c>
      <c r="AK20" s="106">
        <f>IF('Fiches 2 contre 3'!M4&gt;'Fiches 2 contre 3'!M6,1,0)</f>
        <v>0</v>
      </c>
      <c r="AL20" s="106">
        <f>IF('Fiches 2 contre 3'!N4&gt;'Fiches 2 contre 3'!N6,1,0)</f>
        <v>0</v>
      </c>
      <c r="AM20" s="108">
        <f t="shared" si="2"/>
        <v>0</v>
      </c>
      <c r="AN20" s="106">
        <f>IF('Fiches 2 contre 3'!J4&lt;'Fiches 2 contre 3'!J6,1,0)</f>
        <v>0</v>
      </c>
      <c r="AO20" s="106">
        <f>IF('Fiches 2 contre 3'!K4&lt;'Fiches 2 contre 3'!K6,1,0)</f>
        <v>0</v>
      </c>
      <c r="AP20" s="106">
        <f>IF('Fiches 2 contre 3'!L4&lt;'Fiches 2 contre 3'!L6,1,0)</f>
        <v>0</v>
      </c>
      <c r="AQ20" s="106">
        <f>IF('Fiches 2 contre 3'!M4&lt;'Fiches 2 contre 3'!M6,1,0)</f>
        <v>0</v>
      </c>
      <c r="AR20" s="106">
        <f>IF('Fiches 2 contre 3'!N4&lt;'Fiches 2 contre 3'!N6,1,0)</f>
        <v>0</v>
      </c>
      <c r="AS20" s="108">
        <f t="shared" si="3"/>
        <v>0</v>
      </c>
    </row>
    <row r="21" spans="1:45" ht="20.100000000000001" customHeight="1">
      <c r="A21" s="109" t="str">
        <f>IF('Fiches 2 contre 3'!B12="","--",IF('Fiches 2 contre 3'!B12&gt;'Fiches 2 contre 3'!B14,'Fiches 2 contre 3'!B14,-'Fiches 2 contre 3'!B12))</f>
        <v>--</v>
      </c>
      <c r="B21" s="109" t="str">
        <f>IF('Fiches 2 contre 3'!C12="","--",IF('Fiches 2 contre 3'!C12&gt;'Fiches 2 contre 3'!C14,'Fiches 2 contre 3'!C14,-'Fiches 2 contre 3'!C12))</f>
        <v>--</v>
      </c>
      <c r="C21" s="109" t="str">
        <f>IF('Fiches 2 contre 3'!D12="","--",IF('Fiches 2 contre 3'!D12&gt;'Fiches 2 contre 3'!D14,'Fiches 2 contre 3'!D14,-'Fiches 2 contre 3'!D12))</f>
        <v>--</v>
      </c>
      <c r="D21" s="109" t="str">
        <f>IF('Fiches 2 contre 3'!E12="","--",IF('Fiches 2 contre 3'!E12&gt;'Fiches 2 contre 3'!E14,'Fiches 2 contre 3'!E14,-'Fiches 2 contre 3'!E12))</f>
        <v>--</v>
      </c>
      <c r="E21" s="109" t="str">
        <f>IF('Fiches 2 contre 3'!F12="","--",IF('Fiches 2 contre 3'!F12&gt;'Fiches 2 contre 3'!F14,'Fiches 2 contre 3'!F14,-'Fiches 2 contre 3'!F12))</f>
        <v>--</v>
      </c>
      <c r="F21" s="132" t="s">
        <v>140</v>
      </c>
      <c r="G21" s="129"/>
      <c r="H21" s="160" t="str">
        <f>E14&amp;"-"&amp;E15</f>
        <v>-</v>
      </c>
      <c r="I21" s="160"/>
      <c r="J21" s="160"/>
      <c r="K21" s="160"/>
      <c r="L21" s="160"/>
      <c r="M21" s="160"/>
      <c r="N21" s="160"/>
      <c r="O21" s="129" t="s">
        <v>38</v>
      </c>
      <c r="P21" s="129"/>
      <c r="Q21" s="129"/>
      <c r="R21" s="129" t="s">
        <v>140</v>
      </c>
      <c r="S21" s="129"/>
      <c r="T21" s="160" t="str">
        <f>T14&amp;"-"&amp;T15</f>
        <v>-</v>
      </c>
      <c r="U21" s="160"/>
      <c r="V21" s="160"/>
      <c r="W21" s="160"/>
      <c r="X21" s="160"/>
      <c r="Y21" s="160"/>
      <c r="Z21" s="160"/>
      <c r="AA21" s="131" t="str">
        <f t="shared" si="0"/>
        <v/>
      </c>
      <c r="AB21" s="131"/>
      <c r="AC21" s="131" t="str">
        <f t="shared" si="1"/>
        <v/>
      </c>
      <c r="AD21" s="131"/>
      <c r="AG21" s="30">
        <v>3</v>
      </c>
      <c r="AH21" s="106">
        <f>IF('Fiches 2 contre 3'!B12&gt;'Fiches 2 contre 3'!B14,1,0)</f>
        <v>0</v>
      </c>
      <c r="AI21" s="106">
        <f>IF('Fiches 2 contre 3'!C12&gt;'Fiches 2 contre 3'!C14,1,0)</f>
        <v>0</v>
      </c>
      <c r="AJ21" s="106">
        <f>IF('Fiches 2 contre 3'!D12&gt;'Fiches 2 contre 3'!D14,1,0)</f>
        <v>0</v>
      </c>
      <c r="AK21" s="106">
        <f>IF('Fiches 2 contre 3'!E12&gt;'Fiches 2 contre 3'!E14,1,0)</f>
        <v>0</v>
      </c>
      <c r="AL21" s="106">
        <f>IF('Fiches 2 contre 3'!F12&gt;'Fiches 2 contre 3'!F14,1,0)</f>
        <v>0</v>
      </c>
      <c r="AM21" s="108">
        <f t="shared" si="2"/>
        <v>0</v>
      </c>
      <c r="AN21" s="106">
        <f>IF('Fiches 2 contre 3'!B12&lt;'Fiches 2 contre 3'!B14,1,0)</f>
        <v>0</v>
      </c>
      <c r="AO21" s="106">
        <f>IF('Fiches 2 contre 3'!C12&lt;'Fiches 2 contre 3'!C14,1,0)</f>
        <v>0</v>
      </c>
      <c r="AP21" s="106">
        <f>IF('Fiches 2 contre 3'!D12&lt;'Fiches 2 contre 3'!D14,1,0)</f>
        <v>0</v>
      </c>
      <c r="AQ21" s="106">
        <f>IF('Fiches 2 contre 3'!E12&lt;'Fiches 2 contre 3'!E14,1,0)</f>
        <v>0</v>
      </c>
      <c r="AR21" s="106">
        <f>IF('Fiches 2 contre 3'!F12&lt;'Fiches 2 contre 3'!F14,1,0)</f>
        <v>0</v>
      </c>
      <c r="AS21" s="108">
        <f t="shared" si="3"/>
        <v>0</v>
      </c>
    </row>
    <row r="22" spans="1:45" ht="20.100000000000001" customHeight="1">
      <c r="A22" s="109" t="str">
        <f>IF('Fiches 2 contre 3'!J12="","--",IF('Fiches 2 contre 3'!J12&gt;'Fiches 2 contre 3'!J14,'Fiches 2 contre 3'!J14,-'Fiches 2 contre 3'!J12))</f>
        <v>--</v>
      </c>
      <c r="B22" s="109" t="str">
        <f>IF('Fiches 2 contre 3'!K12="","--",IF('Fiches 2 contre 3'!K12&gt;'Fiches 2 contre 3'!K14,'Fiches 2 contre 3'!K14,-'Fiches 2 contre 3'!K12))</f>
        <v>--</v>
      </c>
      <c r="C22" s="109" t="str">
        <f>IF('Fiches 2 contre 3'!L12="","--",IF('Fiches 2 contre 3'!L12&gt;'Fiches 2 contre 3'!L14,'Fiches 2 contre 3'!L14,-'Fiches 2 contre 3'!L12))</f>
        <v>--</v>
      </c>
      <c r="D22" s="109" t="str">
        <f>IF('Fiches 2 contre 3'!M12="","--",IF('Fiches 2 contre 3'!M12&gt;'Fiches 2 contre 3'!M14,'Fiches 2 contre 3'!M14,-'Fiches 2 contre 3'!M12))</f>
        <v>--</v>
      </c>
      <c r="E22" s="109" t="str">
        <f>IF('Fiches 2 contre 3'!N12="","--",IF('Fiches 2 contre 3'!N12&gt;'Fiches 2 contre 3'!N14,'Fiches 2 contre 3'!N14,-'Fiches 2 contre 3'!N12))</f>
        <v>--</v>
      </c>
      <c r="F22" s="132" t="s">
        <v>30</v>
      </c>
      <c r="G22" s="129"/>
      <c r="H22" s="129" t="str">
        <f>IF(E14="W.O.",E14,IF(E14="","",UPPER(E14) &amp; " " &amp;  I14))</f>
        <v/>
      </c>
      <c r="I22" s="129"/>
      <c r="J22" s="129"/>
      <c r="K22" s="129"/>
      <c r="L22" s="129"/>
      <c r="M22" s="129"/>
      <c r="N22" s="129"/>
      <c r="O22" s="129" t="s">
        <v>38</v>
      </c>
      <c r="P22" s="129"/>
      <c r="Q22" s="129"/>
      <c r="R22" s="129" t="s">
        <v>33</v>
      </c>
      <c r="S22" s="129"/>
      <c r="T22" s="129" t="str">
        <f>IF(T15="W.O.",T15,IF(T15="","",UPPER(T15) &amp; " " &amp;  X15))</f>
        <v/>
      </c>
      <c r="U22" s="129"/>
      <c r="V22" s="129"/>
      <c r="W22" s="129"/>
      <c r="X22" s="129"/>
      <c r="Y22" s="129"/>
      <c r="Z22" s="130"/>
      <c r="AA22" s="131" t="str">
        <f t="shared" si="0"/>
        <v/>
      </c>
      <c r="AB22" s="131"/>
      <c r="AC22" s="131" t="str">
        <f t="shared" si="1"/>
        <v/>
      </c>
      <c r="AD22" s="131"/>
      <c r="AG22" s="30">
        <v>4</v>
      </c>
      <c r="AH22" s="106">
        <f>IF('Fiches 2 contre 3'!J12&gt;'Fiches 2 contre 3'!J14,1,0)</f>
        <v>0</v>
      </c>
      <c r="AI22" s="106">
        <f>IF('Fiches 2 contre 3'!K12&gt;'Fiches 2 contre 3'!K14,1,0)</f>
        <v>0</v>
      </c>
      <c r="AJ22" s="106">
        <f>IF('Fiches 2 contre 3'!L12&gt;'Fiches 2 contre 3'!L14,1,0)</f>
        <v>0</v>
      </c>
      <c r="AK22" s="106">
        <f>IF('Fiches 2 contre 3'!M12&gt;'Fiches 2 contre 3'!M14,1,0)</f>
        <v>0</v>
      </c>
      <c r="AL22" s="106">
        <f>IF('Fiches 2 contre 3'!N12&gt;'Fiches 2 contre 3'!N14,1,0)</f>
        <v>0</v>
      </c>
      <c r="AM22" s="108">
        <f t="shared" si="2"/>
        <v>0</v>
      </c>
      <c r="AN22" s="106">
        <f>IF('Fiches 2 contre 3'!J12&lt;'Fiches 2 contre 3'!J14,1,0)</f>
        <v>0</v>
      </c>
      <c r="AO22" s="106">
        <f>IF('Fiches 2 contre 3'!K12&lt;'Fiches 2 contre 3'!K14,1,0)</f>
        <v>0</v>
      </c>
      <c r="AP22" s="106">
        <f>IF('Fiches 2 contre 3'!L12&lt;'Fiches 2 contre 3'!L14,1,0)</f>
        <v>0</v>
      </c>
      <c r="AQ22" s="106">
        <f>IF('Fiches 2 contre 3'!M12&lt;'Fiches 2 contre 3'!M14,1,0)</f>
        <v>0</v>
      </c>
      <c r="AR22" s="106">
        <f>IF('Fiches 2 contre 3'!N12&lt;'Fiches 2 contre 3'!N14,1,0)</f>
        <v>0</v>
      </c>
      <c r="AS22" s="108">
        <f t="shared" si="3"/>
        <v>0</v>
      </c>
    </row>
    <row r="23" spans="1:45" ht="20.100000000000001" customHeight="1">
      <c r="A23" s="109" t="str">
        <f>IF('Fiches 2 contre 3'!B20="","--",IF('Fiches 2 contre 3'!B20&gt;'Fiches 2 contre 3'!B22,'Fiches 2 contre 3'!B22,-'Fiches 2 contre 3'!B20))</f>
        <v>--</v>
      </c>
      <c r="B23" s="109" t="str">
        <f>IF('Fiches 2 contre 3'!C20="","--",IF('Fiches 2 contre 3'!C20&gt;'Fiches 2 contre 3'!C22,'Fiches 2 contre 3'!C22,-'Fiches 2 contre 3'!C20))</f>
        <v>--</v>
      </c>
      <c r="C23" s="109" t="str">
        <f>IF('Fiches 2 contre 3'!D20="","--",IF('Fiches 2 contre 3'!D20&gt;'Fiches 2 contre 3'!D22,'Fiches 2 contre 3'!D22,-'Fiches 2 contre 3'!D20))</f>
        <v>--</v>
      </c>
      <c r="D23" s="109" t="str">
        <f>IF('Fiches 2 contre 3'!E20="","--",IF('Fiches 2 contre 3'!E20&gt;'Fiches 2 contre 3'!E22,'Fiches 2 contre 3'!E22,-'Fiches 2 contre 3'!E20))</f>
        <v>--</v>
      </c>
      <c r="E23" s="109" t="str">
        <f>IF('Fiches 2 contre 3'!F20="","--",IF('Fiches 2 contre 3'!F20&gt;'Fiches 2 contre 3'!F22,'Fiches 2 contre 3'!F22,-'Fiches 2 contre 3'!F20))</f>
        <v>--</v>
      </c>
      <c r="F23" s="132" t="s">
        <v>32</v>
      </c>
      <c r="G23" s="129"/>
      <c r="H23" s="129" t="str">
        <f>IF(E15="W.O.",E15,IF(E15="","",UPPER(E15) &amp; " " &amp;  I15))</f>
        <v/>
      </c>
      <c r="I23" s="129"/>
      <c r="J23" s="129"/>
      <c r="K23" s="129"/>
      <c r="L23" s="129"/>
      <c r="M23" s="129"/>
      <c r="N23" s="129"/>
      <c r="O23" s="129" t="s">
        <v>38</v>
      </c>
      <c r="P23" s="129"/>
      <c r="Q23" s="129"/>
      <c r="R23" s="129" t="s">
        <v>31</v>
      </c>
      <c r="S23" s="129"/>
      <c r="T23" s="129" t="str">
        <f>IF(T14="W.O.",T14,IF(T14="","",UPPER(T14) &amp; " " &amp;  X14))</f>
        <v/>
      </c>
      <c r="U23" s="129"/>
      <c r="V23" s="129"/>
      <c r="W23" s="129"/>
      <c r="X23" s="129"/>
      <c r="Y23" s="129"/>
      <c r="Z23" s="130"/>
      <c r="AA23" s="131" t="str">
        <f t="shared" si="0"/>
        <v/>
      </c>
      <c r="AB23" s="131"/>
      <c r="AC23" s="131" t="str">
        <f t="shared" si="1"/>
        <v/>
      </c>
      <c r="AD23" s="131"/>
      <c r="AG23" s="30">
        <v>5</v>
      </c>
      <c r="AH23" s="106">
        <f>IF('Fiches 2 contre 3'!B20&gt;'Fiches 2 contre 3'!B22,1,0)</f>
        <v>0</v>
      </c>
      <c r="AI23" s="106">
        <f>IF('Fiches 2 contre 3'!C20&gt;'Fiches 2 contre 3'!C22,1,0)</f>
        <v>0</v>
      </c>
      <c r="AJ23" s="106">
        <f>IF('Fiches 2 contre 3'!D20&gt;'Fiches 2 contre 3'!D22,1,0)</f>
        <v>0</v>
      </c>
      <c r="AK23" s="106">
        <f>IF('Fiches 2 contre 3'!E20&gt;'Fiches 2 contre 3'!E22,1,0)</f>
        <v>0</v>
      </c>
      <c r="AL23" s="106">
        <f>IF('Fiches 2 contre 3'!F20&gt;'Fiches 2 contre 3'!F22,1,0)</f>
        <v>0</v>
      </c>
      <c r="AM23" s="108">
        <f t="shared" si="2"/>
        <v>0</v>
      </c>
      <c r="AN23" s="106">
        <f>IF('Fiches 2 contre 3'!B20&lt;'Fiches 2 contre 3'!B22,1,0)</f>
        <v>0</v>
      </c>
      <c r="AO23" s="106">
        <f>IF('Fiches 2 contre 3'!C20&lt;'Fiches 2 contre 3'!C22,1,0)</f>
        <v>0</v>
      </c>
      <c r="AP23" s="106">
        <f>IF('Fiches 2 contre 3'!D20&lt;'Fiches 2 contre 3'!D22,1,0)</f>
        <v>0</v>
      </c>
      <c r="AQ23" s="106">
        <f>IF('Fiches 2 contre 3'!E20&lt;'Fiches 2 contre 3'!E22,1,0)</f>
        <v>0</v>
      </c>
      <c r="AR23" s="106">
        <f>IF('Fiches 2 contre 3'!F20&lt;'Fiches 2 contre 3'!F22,1,0)</f>
        <v>0</v>
      </c>
      <c r="AS23" s="108">
        <f t="shared" si="3"/>
        <v>0</v>
      </c>
    </row>
    <row r="24" spans="1:45" ht="20.100000000000001" customHeight="1">
      <c r="A24" s="110"/>
      <c r="B24" s="193" t="s">
        <v>291</v>
      </c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R24" s="131" t="s">
        <v>39</v>
      </c>
      <c r="S24" s="131"/>
      <c r="T24" s="131"/>
      <c r="U24" s="131"/>
      <c r="V24" s="131"/>
      <c r="W24" s="131"/>
      <c r="X24" s="131"/>
      <c r="Y24" s="131"/>
      <c r="Z24" s="131"/>
      <c r="AA24" s="131" t="str">
        <f>IF(H12="","",SUM(AA19:AB23))</f>
        <v/>
      </c>
      <c r="AB24" s="131"/>
      <c r="AC24" s="131" t="str">
        <f>IF(H12="","",SUM(AC19:AD23))</f>
        <v/>
      </c>
      <c r="AD24" s="131"/>
      <c r="AG24" s="31"/>
      <c r="AH24" s="163">
        <f>SUM(A19:E23)</f>
        <v>0</v>
      </c>
      <c r="AI24" s="163"/>
      <c r="AJ24" s="32"/>
      <c r="AK24" s="32"/>
      <c r="AL24" s="32"/>
      <c r="AM24" s="30">
        <f>SUM(AH19:AL23)</f>
        <v>0</v>
      </c>
      <c r="AN24" s="32"/>
      <c r="AO24" s="32"/>
      <c r="AP24" s="32"/>
      <c r="AQ24" s="32"/>
      <c r="AR24" s="32"/>
      <c r="AS24" s="30">
        <f>SUM(AN19:AR23)</f>
        <v>0</v>
      </c>
    </row>
    <row r="25" spans="1:45" ht="9.9499999999999993" customHeight="1"/>
    <row r="26" spans="1:45" ht="20.100000000000001" customHeight="1">
      <c r="A26" s="148" t="s">
        <v>156</v>
      </c>
      <c r="B26" s="148"/>
      <c r="C26" s="148"/>
      <c r="D26" s="148"/>
      <c r="E26" s="148"/>
      <c r="F26" s="148" t="s">
        <v>155</v>
      </c>
      <c r="G26" s="148"/>
      <c r="H26" s="148"/>
      <c r="I26" s="148"/>
      <c r="J26" s="148"/>
      <c r="M26" s="164" t="s">
        <v>87</v>
      </c>
      <c r="N26" s="131"/>
      <c r="O26" s="131"/>
      <c r="P26" s="131"/>
      <c r="Q26" s="131"/>
      <c r="R26" s="165"/>
      <c r="S26" s="165"/>
      <c r="T26" s="165"/>
      <c r="U26" s="165"/>
      <c r="V26" s="165"/>
      <c r="X26" s="131" t="s">
        <v>42</v>
      </c>
      <c r="Y26" s="166"/>
      <c r="Z26" s="166"/>
      <c r="AA26" s="166"/>
      <c r="AB26" s="166"/>
      <c r="AC26" s="166"/>
      <c r="AD26" s="166"/>
    </row>
    <row r="27" spans="1:45" ht="20.100000000000001" customHeight="1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10"/>
      <c r="L27" s="110"/>
      <c r="M27" s="33" t="s">
        <v>71</v>
      </c>
      <c r="N27" s="189" t="str">
        <f>IF(H12="","",IF(AA24&gt;AC24,H12&amp;" - "&amp;O12,IF(AA24&lt;AC24,W12&amp;" - "&amp;AD12,IF(AM24&gt;AS24,H12&amp;" - "&amp;O12,IF(AM24=AS24,IF(AH24&lt;0,H12&amp;" - "&amp;O12,IF(AH24=0,"égalité",W12&amp;" - "&amp;AD12)),W12&amp;" - "&amp;AD12)))))</f>
        <v/>
      </c>
      <c r="O27" s="189"/>
      <c r="P27" s="189"/>
      <c r="Q27" s="189"/>
      <c r="R27" s="189"/>
      <c r="S27" s="189"/>
      <c r="T27" s="189"/>
      <c r="U27" s="189"/>
      <c r="V27" s="190"/>
      <c r="W27" s="34"/>
      <c r="X27" s="186" t="str">
        <f>IF(H12="","",Renseignements!B8)</f>
        <v/>
      </c>
      <c r="Y27" s="187"/>
      <c r="Z27" s="187"/>
      <c r="AA27" s="187"/>
      <c r="AB27" s="187"/>
      <c r="AC27" s="187"/>
      <c r="AD27" s="188"/>
    </row>
    <row r="28" spans="1:45" ht="20.100000000000001" customHeight="1">
      <c r="A28" s="179"/>
      <c r="B28" s="180"/>
      <c r="C28" s="180"/>
      <c r="D28" s="180"/>
      <c r="E28" s="181"/>
      <c r="F28" s="179"/>
      <c r="G28" s="180"/>
      <c r="H28" s="180"/>
      <c r="I28" s="180"/>
      <c r="J28" s="181"/>
      <c r="K28" s="110"/>
      <c r="L28" s="110"/>
      <c r="M28" s="35" t="s">
        <v>72</v>
      </c>
      <c r="N28" s="191" t="str">
        <f>IF(H12="","",IF(AA24&lt;AC24,H12&amp;" - "&amp;O12,IF(AA24&gt;AC24,W12&amp;" - "&amp;AD12,IF(AM24&lt;AS24,H12&amp;" - "&amp;O12,IF(AM24=AS24,IF(AH24&gt;0,H12&amp;" - "&amp;O12,IF(AH24=0,"égalité",W12&amp;" - "&amp;AD12)),W12&amp;" - "&amp;AD12)))))</f>
        <v/>
      </c>
      <c r="O28" s="191"/>
      <c r="P28" s="191"/>
      <c r="Q28" s="191"/>
      <c r="R28" s="191"/>
      <c r="S28" s="191"/>
      <c r="T28" s="191"/>
      <c r="U28" s="191"/>
      <c r="V28" s="192"/>
      <c r="W28" s="36"/>
      <c r="X28" s="173"/>
      <c r="Y28" s="174"/>
      <c r="Z28" s="174"/>
      <c r="AA28" s="174"/>
      <c r="AB28" s="174"/>
      <c r="AC28" s="174"/>
      <c r="AD28" s="175"/>
    </row>
    <row r="29" spans="1:45" ht="20.100000000000001" customHeight="1">
      <c r="A29" s="167"/>
      <c r="B29" s="168"/>
      <c r="C29" s="168"/>
      <c r="D29" s="168"/>
      <c r="E29" s="169"/>
      <c r="F29" s="167"/>
      <c r="G29" s="168"/>
      <c r="H29" s="168"/>
      <c r="I29" s="168"/>
      <c r="J29" s="169"/>
      <c r="K29" s="110"/>
      <c r="L29" s="110"/>
      <c r="M29" s="35" t="s">
        <v>73</v>
      </c>
      <c r="N29" s="182"/>
      <c r="O29" s="182"/>
      <c r="P29" s="182"/>
      <c r="Q29" s="182"/>
      <c r="R29" s="182"/>
      <c r="S29" s="182"/>
      <c r="T29" s="182"/>
      <c r="U29" s="182"/>
      <c r="V29" s="183"/>
      <c r="X29" s="173"/>
      <c r="Y29" s="174"/>
      <c r="Z29" s="174"/>
      <c r="AA29" s="174"/>
      <c r="AB29" s="174"/>
      <c r="AC29" s="174"/>
      <c r="AD29" s="175"/>
    </row>
    <row r="30" spans="1:45" ht="20.100000000000001" customHeight="1">
      <c r="A30" s="170"/>
      <c r="B30" s="171"/>
      <c r="C30" s="171"/>
      <c r="D30" s="171"/>
      <c r="E30" s="172"/>
      <c r="F30" s="170"/>
      <c r="G30" s="171"/>
      <c r="H30" s="171"/>
      <c r="I30" s="171"/>
      <c r="J30" s="172"/>
      <c r="K30" s="110"/>
      <c r="L30" s="110"/>
      <c r="M30" s="37" t="s">
        <v>74</v>
      </c>
      <c r="N30" s="184"/>
      <c r="O30" s="184"/>
      <c r="P30" s="184"/>
      <c r="Q30" s="184"/>
      <c r="R30" s="184"/>
      <c r="S30" s="184"/>
      <c r="T30" s="184"/>
      <c r="U30" s="184"/>
      <c r="V30" s="185"/>
      <c r="X30" s="176"/>
      <c r="Y30" s="177"/>
      <c r="Z30" s="177"/>
      <c r="AA30" s="177"/>
      <c r="AB30" s="177"/>
      <c r="AC30" s="177"/>
      <c r="AD30" s="178"/>
    </row>
  </sheetData>
  <sheetProtection algorithmName="SHA-512" hashValue="qJHknh1yOcIsQockjWfOJrZKHmnRaaiQFWG4lSiDSKvPJIS7vuLXnB6NUrBersAlMKDSi0XtPwvHnV5aNam1TQ==" saltValue="UK6tHXPz0f04XWOjfGUIZg==" spinCount="100000" sheet="1" scenarios="1" insertRows="0" autoFilter="0"/>
  <mergeCells count="110">
    <mergeCell ref="A28:E28"/>
    <mergeCell ref="F28:J28"/>
    <mergeCell ref="N28:V28"/>
    <mergeCell ref="X28:AD30"/>
    <mergeCell ref="A29:E30"/>
    <mergeCell ref="F29:J30"/>
    <mergeCell ref="N29:V29"/>
    <mergeCell ref="N30:V30"/>
    <mergeCell ref="AC23:AD23"/>
    <mergeCell ref="R24:Z24"/>
    <mergeCell ref="AA24:AB24"/>
    <mergeCell ref="AC24:AD24"/>
    <mergeCell ref="AH24:AI24"/>
    <mergeCell ref="A26:E27"/>
    <mergeCell ref="F26:J27"/>
    <mergeCell ref="M26:V26"/>
    <mergeCell ref="X26:AD26"/>
    <mergeCell ref="N27:V27"/>
    <mergeCell ref="F23:G23"/>
    <mergeCell ref="H23:N23"/>
    <mergeCell ref="O23:Q23"/>
    <mergeCell ref="R23:S23"/>
    <mergeCell ref="T23:Z23"/>
    <mergeCell ref="AA23:AB23"/>
    <mergeCell ref="X27:AD27"/>
    <mergeCell ref="B24:P24"/>
    <mergeCell ref="F20:G20"/>
    <mergeCell ref="H20:N20"/>
    <mergeCell ref="O20:Q20"/>
    <mergeCell ref="R20:S20"/>
    <mergeCell ref="T20:Z20"/>
    <mergeCell ref="AA20:AB20"/>
    <mergeCell ref="AC20:AD20"/>
    <mergeCell ref="AC21:AD21"/>
    <mergeCell ref="F22:G22"/>
    <mergeCell ref="H22:N22"/>
    <mergeCell ref="O22:Q22"/>
    <mergeCell ref="R22:S22"/>
    <mergeCell ref="T22:Z22"/>
    <mergeCell ref="AA22:AB22"/>
    <mergeCell ref="AC22:AD22"/>
    <mergeCell ref="F21:G21"/>
    <mergeCell ref="H21:N21"/>
    <mergeCell ref="O21:Q21"/>
    <mergeCell ref="R21:S21"/>
    <mergeCell ref="T21:Z21"/>
    <mergeCell ref="AA21:AB21"/>
    <mergeCell ref="A17:E17"/>
    <mergeCell ref="F17:Z18"/>
    <mergeCell ref="AA17:AB18"/>
    <mergeCell ref="AC17:AD18"/>
    <mergeCell ref="AH18:AI18"/>
    <mergeCell ref="F19:G19"/>
    <mergeCell ref="H19:N19"/>
    <mergeCell ref="O19:Q19"/>
    <mergeCell ref="R19:S19"/>
    <mergeCell ref="T19:Z19"/>
    <mergeCell ref="AA19:AB19"/>
    <mergeCell ref="AC19:AD19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F6:O6"/>
    <mergeCell ref="P6:Y6"/>
    <mergeCell ref="E1:Y2"/>
    <mergeCell ref="AA1:AD1"/>
    <mergeCell ref="F8:O8"/>
    <mergeCell ref="P8:Y8"/>
    <mergeCell ref="A12:B12"/>
    <mergeCell ref="C12:E12"/>
    <mergeCell ref="F12:G12"/>
    <mergeCell ref="H12:N12"/>
    <mergeCell ref="P12:Q12"/>
    <mergeCell ref="R12:T12"/>
    <mergeCell ref="U12:V12"/>
    <mergeCell ref="W12:AC12"/>
    <mergeCell ref="F10:M10"/>
    <mergeCell ref="N10:Y10"/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</mergeCells>
  <conditionalFormatting sqref="A14:C15">
    <cfRule type="duplicateValues" dxfId="26" priority="67" stopIfTrue="1"/>
  </conditionalFormatting>
  <conditionalFormatting sqref="P14:R15">
    <cfRule type="duplicateValues" dxfId="25" priority="68" stopIfTrue="1"/>
  </conditionalFormatting>
  <conditionalFormatting sqref="A19:E23">
    <cfRule type="expression" dxfId="24" priority="9" stopIfTrue="1">
      <formula>$T19="W.O."</formula>
    </cfRule>
    <cfRule type="expression" dxfId="23" priority="10" stopIfTrue="1">
      <formula>$H19="W.O."</formula>
    </cfRule>
  </conditionalFormatting>
  <conditionalFormatting sqref="H12:O12 W12:AD12">
    <cfRule type="expression" dxfId="22" priority="5" stopIfTrue="1">
      <formula>AND($H$12&amp;$O$12&amp;$W$12&amp;$AD$12&lt;&gt;"",$H$12&amp;$O$12=$W$12&amp;$AD$12)</formula>
    </cfRule>
  </conditionalFormatting>
  <conditionalFormatting sqref="H19:N23">
    <cfRule type="expression" dxfId="21" priority="3" stopIfTrue="1">
      <formula>$AA19&lt;2</formula>
    </cfRule>
    <cfRule type="expression" dxfId="20" priority="4" stopIfTrue="1">
      <formula>$AA19&gt;1</formula>
    </cfRule>
  </conditionalFormatting>
  <conditionalFormatting sqref="T19:Z23">
    <cfRule type="expression" dxfId="19" priority="1" stopIfTrue="1">
      <formula>$AC19&lt;2</formula>
    </cfRule>
    <cfRule type="expression" dxfId="18" priority="2" stopIfTrue="1">
      <formula>$AC19&gt;1</formula>
    </cfRule>
  </conditionalFormatting>
  <dataValidations count="4">
    <dataValidation type="list" errorStyle="warning" allowBlank="1" showInputMessage="1" showErrorMessage="1" sqref="AD12">
      <formula1>"1,2,3,4,5,6,7,8,9"</formula1>
    </dataValidation>
    <dataValidation type="list" errorStyle="information" allowBlank="1" showInputMessage="1" showErrorMessage="1" error="Indiquez de préférence le NOM d'un des joueurs de l'équipe XYZW." sqref="F28:J28">
      <formula1>$T$14:$T$15</formula1>
    </dataValidation>
    <dataValidation type="list" errorStyle="information" allowBlank="1" showInputMessage="1" showErrorMessage="1" error="Indiquez de préférence le NOM d'un des joueurs de l'équipe ABCD." sqref="A28:E28">
      <formula1>$E$14:$E$15</formula1>
    </dataValidation>
    <dataValidation type="list" errorStyle="warning" allowBlank="1" showInputMessage="1" showErrorMessage="1" sqref="O12">
      <formula1>"1,2,3,4,5,6,7,8,9"</formula1>
    </dataValidation>
  </dataValidations>
  <printOptions horizontalCentered="1" verticalCentered="1"/>
  <pageMargins left="0" right="0" top="0" bottom="0" header="0" footer="0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'Clubs-FFTT'!$A$2:$A$35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H12:N12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1A5499"/>
    <pageSetUpPr fitToPage="1"/>
  </sheetPr>
  <dimension ref="A1:AS30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/>
  <cols>
    <col min="1" max="7" width="4.7109375" style="111" customWidth="1"/>
    <col min="8" max="8" width="6.7109375" style="111" customWidth="1"/>
    <col min="9" max="9" width="2.7109375" style="111" customWidth="1"/>
    <col min="10" max="22" width="4.7109375" style="111" customWidth="1"/>
    <col min="23" max="23" width="6.7109375" style="111" customWidth="1"/>
    <col min="24" max="24" width="2.7109375" style="111" customWidth="1"/>
    <col min="25" max="32" width="4.7109375" style="111" customWidth="1"/>
    <col min="33" max="45" width="4.7109375" style="27" customWidth="1"/>
    <col min="46" max="16384" width="11.42578125" style="111"/>
  </cols>
  <sheetData>
    <row r="1" spans="1:45" ht="35.1" customHeight="1">
      <c r="A1" s="24"/>
      <c r="B1" s="24"/>
      <c r="D1" s="25"/>
      <c r="E1" s="141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13"/>
      <c r="AA1" s="142" t="s">
        <v>41</v>
      </c>
      <c r="AB1" s="143"/>
      <c r="AC1" s="143"/>
      <c r="AD1" s="144"/>
      <c r="AG1" s="161" t="s">
        <v>80</v>
      </c>
      <c r="AH1" s="161"/>
      <c r="AI1" s="161"/>
      <c r="AJ1" s="161"/>
      <c r="AK1" s="161"/>
      <c r="AL1" s="161"/>
      <c r="AM1" s="157" t="s">
        <v>81</v>
      </c>
      <c r="AN1" s="157"/>
      <c r="AO1" s="157" t="s">
        <v>82</v>
      </c>
      <c r="AP1" s="157"/>
      <c r="AQ1" s="157"/>
      <c r="AR1" s="26"/>
      <c r="AS1" s="26"/>
    </row>
    <row r="2" spans="1:45" ht="45" customHeight="1">
      <c r="A2" s="24"/>
      <c r="B2" s="24"/>
      <c r="C2" s="25"/>
      <c r="D2" s="25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13"/>
      <c r="AA2" s="145" t="str">
        <f>IF(H12="","",Renseignements!B2)</f>
        <v/>
      </c>
      <c r="AB2" s="146"/>
      <c r="AC2" s="146"/>
      <c r="AD2" s="147"/>
      <c r="AG2" s="158" t="s">
        <v>85</v>
      </c>
      <c r="AH2" s="158"/>
      <c r="AI2" s="158"/>
      <c r="AJ2" s="158"/>
      <c r="AK2" s="158"/>
      <c r="AL2" s="158"/>
      <c r="AM2" s="1">
        <v>19</v>
      </c>
      <c r="AN2" s="1">
        <v>1</v>
      </c>
      <c r="AO2" s="159">
        <v>5</v>
      </c>
      <c r="AP2" s="159"/>
      <c r="AQ2" s="159"/>
      <c r="AR2" s="26"/>
      <c r="AS2" s="26"/>
    </row>
    <row r="3" spans="1:45" ht="9.9499999999999993" customHeight="1"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4" spans="1:45" ht="20.100000000000001" customHeight="1">
      <c r="A4" s="132" t="s">
        <v>40</v>
      </c>
      <c r="B4" s="129"/>
      <c r="C4" s="133" t="str">
        <f>IF(H12="","",Renseignements!B4)</f>
        <v/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  <c r="P4" s="132" t="s">
        <v>21</v>
      </c>
      <c r="Q4" s="129"/>
      <c r="R4" s="135" t="str">
        <f>IF(H12="","",Renseignements!B5)</f>
        <v/>
      </c>
      <c r="S4" s="135"/>
      <c r="T4" s="135"/>
      <c r="U4" s="135"/>
      <c r="V4" s="135"/>
      <c r="W4" s="135"/>
      <c r="X4" s="135"/>
      <c r="Y4" s="136"/>
      <c r="AA4" s="132" t="s">
        <v>22</v>
      </c>
      <c r="AB4" s="129"/>
      <c r="AC4" s="129"/>
      <c r="AD4" s="112" t="str">
        <f>IF(H12="","",Renseignements!B6)</f>
        <v/>
      </c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</row>
    <row r="5" spans="1:45" ht="9.9499999999999993" customHeight="1"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</row>
    <row r="6" spans="1:45" ht="20.100000000000001" customHeight="1">
      <c r="F6" s="138" t="s">
        <v>70</v>
      </c>
      <c r="G6" s="139"/>
      <c r="H6" s="139"/>
      <c r="I6" s="139"/>
      <c r="J6" s="139"/>
      <c r="K6" s="139"/>
      <c r="L6" s="139"/>
      <c r="M6" s="139"/>
      <c r="N6" s="139"/>
      <c r="O6" s="139"/>
      <c r="P6" s="133" t="str">
        <f>IF(H12="","",Renseignements!B7)</f>
        <v/>
      </c>
      <c r="Q6" s="133"/>
      <c r="R6" s="133"/>
      <c r="S6" s="133"/>
      <c r="T6" s="133"/>
      <c r="U6" s="133"/>
      <c r="V6" s="133"/>
      <c r="W6" s="133"/>
      <c r="X6" s="133"/>
      <c r="Y6" s="134"/>
    </row>
    <row r="7" spans="1:45" ht="9.9499999999999993" customHeight="1"/>
    <row r="8" spans="1:45" ht="20.100000000000001" customHeight="1">
      <c r="F8" s="138" t="s">
        <v>135</v>
      </c>
      <c r="G8" s="139"/>
      <c r="H8" s="139"/>
      <c r="I8" s="139"/>
      <c r="J8" s="139"/>
      <c r="K8" s="139"/>
      <c r="L8" s="139"/>
      <c r="M8" s="139"/>
      <c r="N8" s="139"/>
      <c r="O8" s="139"/>
      <c r="P8" s="133" t="s">
        <v>88</v>
      </c>
      <c r="Q8" s="133"/>
      <c r="R8" s="133"/>
      <c r="S8" s="133"/>
      <c r="T8" s="133"/>
      <c r="U8" s="133"/>
      <c r="V8" s="133"/>
      <c r="W8" s="133"/>
      <c r="X8" s="133"/>
      <c r="Y8" s="134"/>
    </row>
    <row r="9" spans="1:45" ht="9.9499999999999993" customHeight="1"/>
    <row r="10" spans="1:45" ht="20.100000000000001" customHeight="1">
      <c r="F10" s="138" t="s">
        <v>136</v>
      </c>
      <c r="G10" s="139"/>
      <c r="H10" s="139"/>
      <c r="I10" s="139"/>
      <c r="J10" s="139"/>
      <c r="K10" s="139"/>
      <c r="L10" s="139"/>
      <c r="M10" s="139"/>
      <c r="N10" s="129" t="str">
        <f>IF(H12="","",Renseignements!B8)</f>
        <v/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30"/>
      <c r="AI10" s="27" t="s">
        <v>23</v>
      </c>
    </row>
    <row r="11" spans="1:45" ht="9.9499999999999993" customHeight="1"/>
    <row r="12" spans="1:45" ht="20.100000000000001" customHeight="1">
      <c r="A12" s="131" t="s">
        <v>24</v>
      </c>
      <c r="B12" s="131"/>
      <c r="C12" s="137" t="str">
        <f>IF(H12&lt;&gt;"",VLOOKUP(H12,'Clubs-FFTT'!A:B,2,0),"")</f>
        <v/>
      </c>
      <c r="D12" s="137"/>
      <c r="E12" s="137"/>
      <c r="F12" s="131" t="s">
        <v>138</v>
      </c>
      <c r="G12" s="131"/>
      <c r="H12" s="150"/>
      <c r="I12" s="151"/>
      <c r="J12" s="151"/>
      <c r="K12" s="151"/>
      <c r="L12" s="151"/>
      <c r="M12" s="151"/>
      <c r="N12" s="152"/>
      <c r="O12" s="95"/>
      <c r="P12" s="131" t="s">
        <v>24</v>
      </c>
      <c r="Q12" s="131"/>
      <c r="R12" s="137" t="str">
        <f>IF(W12&lt;&gt;"",VLOOKUP(W12,'Clubs-FFTT'!A:B,2,0),"")</f>
        <v/>
      </c>
      <c r="S12" s="137"/>
      <c r="T12" s="137"/>
      <c r="U12" s="131" t="s">
        <v>138</v>
      </c>
      <c r="V12" s="131"/>
      <c r="W12" s="150"/>
      <c r="X12" s="151"/>
      <c r="Y12" s="151"/>
      <c r="Z12" s="151"/>
      <c r="AA12" s="151"/>
      <c r="AB12" s="151"/>
      <c r="AC12" s="152"/>
      <c r="AD12" s="95"/>
    </row>
    <row r="13" spans="1:45" ht="20.100000000000001" customHeight="1">
      <c r="A13" s="156" t="s">
        <v>25</v>
      </c>
      <c r="B13" s="156"/>
      <c r="C13" s="156"/>
      <c r="D13" s="28"/>
      <c r="E13" s="131" t="s">
        <v>26</v>
      </c>
      <c r="F13" s="131"/>
      <c r="G13" s="131"/>
      <c r="H13" s="131"/>
      <c r="I13" s="131" t="s">
        <v>27</v>
      </c>
      <c r="J13" s="131"/>
      <c r="K13" s="131"/>
      <c r="L13" s="131"/>
      <c r="M13" s="131" t="s">
        <v>28</v>
      </c>
      <c r="N13" s="131"/>
      <c r="O13" s="107" t="s">
        <v>29</v>
      </c>
      <c r="P13" s="156" t="s">
        <v>25</v>
      </c>
      <c r="Q13" s="156"/>
      <c r="R13" s="156"/>
      <c r="S13" s="28"/>
      <c r="T13" s="131" t="s">
        <v>26</v>
      </c>
      <c r="U13" s="131"/>
      <c r="V13" s="131"/>
      <c r="W13" s="131"/>
      <c r="X13" s="131" t="s">
        <v>27</v>
      </c>
      <c r="Y13" s="131"/>
      <c r="Z13" s="131"/>
      <c r="AA13" s="131"/>
      <c r="AB13" s="131" t="s">
        <v>28</v>
      </c>
      <c r="AC13" s="131"/>
      <c r="AD13" s="107" t="s">
        <v>29</v>
      </c>
    </row>
    <row r="14" spans="1:45" ht="20.100000000000001" customHeight="1">
      <c r="A14" s="149"/>
      <c r="B14" s="149"/>
      <c r="C14" s="149"/>
      <c r="D14" s="107" t="s">
        <v>30</v>
      </c>
      <c r="E14" s="140" t="str">
        <f>IF(A14&lt;&gt;"",VLOOKUP(A14,'Joueurs-FFTT'!A:F,2,0),"")</f>
        <v/>
      </c>
      <c r="F14" s="140"/>
      <c r="G14" s="140"/>
      <c r="H14" s="140"/>
      <c r="I14" s="140" t="str">
        <f>IF(A14&lt;&gt;"",IF(VLOOKUP(A14,'Joueurs-FFTT'!A:F,3,0)=0,"",VLOOKUP(A14,'Joueurs-FFTT'!A:F,3,0)),"")</f>
        <v/>
      </c>
      <c r="J14" s="140"/>
      <c r="K14" s="140"/>
      <c r="L14" s="140"/>
      <c r="M14" s="131" t="str">
        <f>IF(A14&lt;&gt;"",IF(VLOOKUP(A14,'Joueurs-FFTT'!A:F,4,0)=0,"",VLOOKUP(A14,'Joueurs-FFTT'!A:F,4,0)),"")</f>
        <v/>
      </c>
      <c r="N14" s="131"/>
      <c r="O14" s="107" t="str">
        <f>IF(LEN(M14)=4,LEFT(M14,2),LEFT(M14))</f>
        <v/>
      </c>
      <c r="P14" s="149"/>
      <c r="Q14" s="149"/>
      <c r="R14" s="149"/>
      <c r="S14" s="107" t="s">
        <v>31</v>
      </c>
      <c r="T14" s="140" t="str">
        <f>IF(P14&lt;&gt;"",VLOOKUP(P14,'Joueurs-FFTT'!A:F,2,0),"")</f>
        <v/>
      </c>
      <c r="U14" s="140"/>
      <c r="V14" s="140"/>
      <c r="W14" s="140"/>
      <c r="X14" s="140" t="str">
        <f>IF(P14&lt;&gt;"",IF(VLOOKUP(P14,'Joueurs-FFTT'!A:F,3,0)=0,"",VLOOKUP(P14,'Joueurs-FFTT'!A:F,3,0)),"")</f>
        <v/>
      </c>
      <c r="Y14" s="140"/>
      <c r="Z14" s="140"/>
      <c r="AA14" s="140"/>
      <c r="AB14" s="131" t="str">
        <f>IF(P14&lt;&gt;"",IF(VLOOKUP(P14,'Joueurs-FFTT'!A:F,4,0)=0,"",VLOOKUP(P14,'Joueurs-FFTT'!A:F,4,0)),"")</f>
        <v/>
      </c>
      <c r="AC14" s="131"/>
      <c r="AD14" s="107" t="str">
        <f>IF(LEN(AB14)=4,LEFT(AB14,2),LEFT(AB14))</f>
        <v/>
      </c>
    </row>
    <row r="15" spans="1:45" ht="20.100000000000001" customHeight="1">
      <c r="A15" s="149"/>
      <c r="B15" s="149"/>
      <c r="C15" s="149"/>
      <c r="D15" s="107" t="s">
        <v>32</v>
      </c>
      <c r="E15" s="140" t="str">
        <f>IF(A15&lt;&gt;"",VLOOKUP(A15,'Joueurs-FFTT'!A:F,2,0),"")</f>
        <v/>
      </c>
      <c r="F15" s="140"/>
      <c r="G15" s="140"/>
      <c r="H15" s="140"/>
      <c r="I15" s="140" t="str">
        <f>IF(A15&lt;&gt;"",IF(VLOOKUP(A15,'Joueurs-FFTT'!A:F,3,0)=0,"",VLOOKUP(A15,'Joueurs-FFTT'!A:F,3,0)),"")</f>
        <v/>
      </c>
      <c r="J15" s="140"/>
      <c r="K15" s="140"/>
      <c r="L15" s="140"/>
      <c r="M15" s="131" t="str">
        <f>IF(A15&lt;&gt;"",IF(VLOOKUP(A15,'Joueurs-FFTT'!A:F,4,0)=0,"",VLOOKUP(A15,'Joueurs-FFTT'!A:F,4,0)),"")</f>
        <v/>
      </c>
      <c r="N15" s="131"/>
      <c r="O15" s="107" t="str">
        <f>IF(LEN(M15)=4,LEFT(M15,2),LEFT(M15))</f>
        <v/>
      </c>
      <c r="P15" s="149"/>
      <c r="Q15" s="149"/>
      <c r="R15" s="149"/>
      <c r="S15" s="107" t="s">
        <v>33</v>
      </c>
      <c r="T15" s="140" t="str">
        <f>IF(P15&lt;&gt;"",VLOOKUP(P15,'Joueurs-FFTT'!A:F,2,0),"")</f>
        <v/>
      </c>
      <c r="U15" s="140"/>
      <c r="V15" s="140"/>
      <c r="W15" s="140"/>
      <c r="X15" s="140" t="str">
        <f>IF(P15&lt;&gt;"",IF(VLOOKUP(P15,'Joueurs-FFTT'!A:F,3,0)=0,"",VLOOKUP(P15,'Joueurs-FFTT'!A:F,3,0)),"")</f>
        <v/>
      </c>
      <c r="Y15" s="140"/>
      <c r="Z15" s="140"/>
      <c r="AA15" s="140"/>
      <c r="AB15" s="131" t="str">
        <f>IF(P15&lt;&gt;"",IF(VLOOKUP(P15,'Joueurs-FFTT'!A:F,4,0)=0,"",VLOOKUP(P15,'Joueurs-FFTT'!A:F,4,0)),"")</f>
        <v/>
      </c>
      <c r="AC15" s="131"/>
      <c r="AD15" s="107" t="str">
        <f>IF(LEN(AB15)=4,LEFT(AB15,2),LEFT(AB15))</f>
        <v/>
      </c>
    </row>
    <row r="16" spans="1:45" ht="9.9499999999999993" customHeight="1"/>
    <row r="17" spans="1:45" ht="20.100000000000001" customHeight="1">
      <c r="A17" s="131" t="s">
        <v>34</v>
      </c>
      <c r="B17" s="131"/>
      <c r="C17" s="131"/>
      <c r="D17" s="131"/>
      <c r="E17" s="131"/>
      <c r="F17" s="131" t="s">
        <v>35</v>
      </c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48" t="s">
        <v>36</v>
      </c>
      <c r="AB17" s="148"/>
      <c r="AC17" s="148" t="s">
        <v>37</v>
      </c>
      <c r="AD17" s="148"/>
    </row>
    <row r="18" spans="1:45" ht="20.100000000000001" customHeight="1">
      <c r="A18" s="29">
        <v>1</v>
      </c>
      <c r="B18" s="29">
        <v>2</v>
      </c>
      <c r="C18" s="29">
        <v>3</v>
      </c>
      <c r="D18" s="29">
        <v>4</v>
      </c>
      <c r="E18" s="29">
        <v>5</v>
      </c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48"/>
      <c r="AB18" s="148"/>
      <c r="AC18" s="148"/>
      <c r="AD18" s="148"/>
      <c r="AH18" s="162"/>
      <c r="AI18" s="162"/>
    </row>
    <row r="19" spans="1:45" ht="20.100000000000001" customHeight="1">
      <c r="A19" s="109" t="str">
        <f>IF('Fiches place 1 et 2'!B4="","--",IF('Fiches place 1 et 2'!B4&gt;'Fiches place 1 et 2'!B6,'Fiches place 1 et 2'!B6,-'Fiches place 1 et 2'!B4))</f>
        <v>--</v>
      </c>
      <c r="B19" s="109" t="str">
        <f>IF('Fiches place 1 et 2'!C4="","--",IF('Fiches place 1 et 2'!C4&gt;'Fiches place 1 et 2'!C6,'Fiches place 1 et 2'!C6,-'Fiches place 1 et 2'!C4))</f>
        <v>--</v>
      </c>
      <c r="C19" s="109" t="str">
        <f>IF('Fiches place 1 et 2'!D4="","--",IF('Fiches place 1 et 2'!D4&gt;'Fiches place 1 et 2'!D6,'Fiches place 1 et 2'!D6,-'Fiches place 1 et 2'!D4))</f>
        <v>--</v>
      </c>
      <c r="D19" s="109" t="str">
        <f>IF('Fiches place 1 et 2'!E4="","--",IF('Fiches place 1 et 2'!E4&gt;'Fiches place 1 et 2'!E6,'Fiches place 1 et 2'!E6,-'Fiches place 1 et 2'!E4))</f>
        <v>--</v>
      </c>
      <c r="E19" s="109" t="str">
        <f>IF('Fiches place 1 et 2'!F4="","--",IF('Fiches place 1 et 2'!F4&gt;'Fiches place 1 et 2'!F6,'Fiches place 1 et 2'!F6,-'Fiches place 1 et 2'!F4))</f>
        <v>--</v>
      </c>
      <c r="F19" s="132" t="s">
        <v>30</v>
      </c>
      <c r="G19" s="129"/>
      <c r="H19" s="129" t="str">
        <f>IF(E14="W.O.",E14,IF(E14="","",UPPER(E14) &amp; " " &amp;  I14))</f>
        <v/>
      </c>
      <c r="I19" s="129"/>
      <c r="J19" s="129"/>
      <c r="K19" s="129"/>
      <c r="L19" s="129"/>
      <c r="M19" s="129"/>
      <c r="N19" s="129"/>
      <c r="O19" s="129" t="s">
        <v>38</v>
      </c>
      <c r="P19" s="129"/>
      <c r="Q19" s="129"/>
      <c r="R19" s="129" t="s">
        <v>31</v>
      </c>
      <c r="S19" s="129"/>
      <c r="T19" s="129" t="str">
        <f>IF(T14="W.O.",T14,IF(T14="","",UPPER(T14) &amp; " " &amp;  X14))</f>
        <v/>
      </c>
      <c r="U19" s="129"/>
      <c r="V19" s="129"/>
      <c r="W19" s="129"/>
      <c r="X19" s="129"/>
      <c r="Y19" s="129"/>
      <c r="Z19" s="130"/>
      <c r="AA19" s="131" t="str">
        <f t="shared" ref="AA19:AA23" si="0">IF(H$12="","",IF(H19="W.O.",0,IF(AM19=3,2,1)))</f>
        <v/>
      </c>
      <c r="AB19" s="131"/>
      <c r="AC19" s="131" t="str">
        <f t="shared" ref="AC19:AC23" si="1">IF(H$12="","",IF(T19="W.O.",0,IF(AS19=3,2,1)))</f>
        <v/>
      </c>
      <c r="AD19" s="131"/>
      <c r="AG19" s="30">
        <v>1</v>
      </c>
      <c r="AH19" s="106">
        <f>IF('Fiches place 1 et 2'!B4&gt;'Fiches place 1 et 2'!B6,1,0)</f>
        <v>0</v>
      </c>
      <c r="AI19" s="106">
        <f>IF('Fiches place 1 et 2'!C4&gt;'Fiches place 1 et 2'!C6,1,0)</f>
        <v>0</v>
      </c>
      <c r="AJ19" s="106">
        <f>IF('Fiches place 1 et 2'!D4&gt;'Fiches place 1 et 2'!D6,1,0)</f>
        <v>0</v>
      </c>
      <c r="AK19" s="106">
        <f>IF('Fiches place 1 et 2'!E4&gt;'Fiches place 1 et 2'!E6,1,0)</f>
        <v>0</v>
      </c>
      <c r="AL19" s="106">
        <f>IF('Fiches place 1 et 2'!F4&gt;'Fiches place 1 et 2'!F6,1,0)</f>
        <v>0</v>
      </c>
      <c r="AM19" s="108">
        <f t="shared" ref="AM19:AM23" si="2">IF(T19="W.O.",3,IF(H19="W.O.",0,SUM(AH19:AL19)))</f>
        <v>0</v>
      </c>
      <c r="AN19" s="106">
        <f>IF('Fiches place 1 et 2'!B4&lt;'Fiches place 1 et 2'!B6,1,0)</f>
        <v>0</v>
      </c>
      <c r="AO19" s="106">
        <f>IF('Fiches place 1 et 2'!C4&lt;'Fiches place 1 et 2'!C6,1,0)</f>
        <v>0</v>
      </c>
      <c r="AP19" s="106">
        <f>IF('Fiches place 1 et 2'!D4&lt;'Fiches place 1 et 2'!D6,1,0)</f>
        <v>0</v>
      </c>
      <c r="AQ19" s="106">
        <f>IF('Fiches place 1 et 2'!E4&lt;'Fiches place 1 et 2'!E6,1,0)</f>
        <v>0</v>
      </c>
      <c r="AR19" s="106">
        <f>IF('Fiches place 1 et 2'!F4&lt;'Fiches place 1 et 2'!F6,1,0)</f>
        <v>0</v>
      </c>
      <c r="AS19" s="108">
        <f t="shared" ref="AS19:AS23" si="3">IF(H19="W.O.",3,IF(T19="W.O.",0,SUM(AN19:AR19)))</f>
        <v>0</v>
      </c>
    </row>
    <row r="20" spans="1:45" ht="20.100000000000001" customHeight="1">
      <c r="A20" s="109" t="str">
        <f>IF('Fiches place 1 et 2'!J4="","--",IF('Fiches place 1 et 2'!J4&gt;'Fiches place 1 et 2'!J6,'Fiches place 1 et 2'!J6,-'Fiches place 1 et 2'!J4))</f>
        <v>--</v>
      </c>
      <c r="B20" s="109" t="str">
        <f>IF('Fiches place 1 et 2'!K4="","--",IF('Fiches place 1 et 2'!K4&gt;'Fiches place 1 et 2'!K6,'Fiches place 1 et 2'!K6,-'Fiches place 1 et 2'!K4))</f>
        <v>--</v>
      </c>
      <c r="C20" s="109" t="str">
        <f>IF('Fiches place 1 et 2'!L4="","--",IF('Fiches place 1 et 2'!L4&gt;'Fiches place 1 et 2'!L6,'Fiches place 1 et 2'!L6,-'Fiches place 1 et 2'!L4))</f>
        <v>--</v>
      </c>
      <c r="D20" s="109" t="str">
        <f>IF('Fiches place 1 et 2'!M4="","--",IF('Fiches place 1 et 2'!M4&gt;'Fiches place 1 et 2'!M6,'Fiches place 1 et 2'!M6,-'Fiches place 1 et 2'!M4))</f>
        <v>--</v>
      </c>
      <c r="E20" s="109" t="str">
        <f>IF('Fiches place 1 et 2'!N4="","--",IF('Fiches place 1 et 2'!N4&gt;'Fiches place 1 et 2'!N6,'Fiches place 1 et 2'!N6,-'Fiches place 1 et 2'!N4))</f>
        <v>--</v>
      </c>
      <c r="F20" s="132" t="s">
        <v>32</v>
      </c>
      <c r="G20" s="129"/>
      <c r="H20" s="129" t="str">
        <f>IF(E15="W.O.",E15,IF(E15="","",UPPER(E15) &amp; " " &amp;  I15))</f>
        <v/>
      </c>
      <c r="I20" s="129"/>
      <c r="J20" s="129"/>
      <c r="K20" s="129"/>
      <c r="L20" s="129"/>
      <c r="M20" s="129"/>
      <c r="N20" s="129"/>
      <c r="O20" s="129" t="s">
        <v>38</v>
      </c>
      <c r="P20" s="129"/>
      <c r="Q20" s="129"/>
      <c r="R20" s="129" t="s">
        <v>33</v>
      </c>
      <c r="S20" s="129"/>
      <c r="T20" s="129" t="str">
        <f>IF(T15="W.O.",T15,IF(T15="","",UPPER(T15) &amp; " " &amp;  X15))</f>
        <v/>
      </c>
      <c r="U20" s="129"/>
      <c r="V20" s="129"/>
      <c r="W20" s="129"/>
      <c r="X20" s="129"/>
      <c r="Y20" s="129"/>
      <c r="Z20" s="130"/>
      <c r="AA20" s="131" t="str">
        <f t="shared" si="0"/>
        <v/>
      </c>
      <c r="AB20" s="131"/>
      <c r="AC20" s="131" t="str">
        <f t="shared" si="1"/>
        <v/>
      </c>
      <c r="AD20" s="131"/>
      <c r="AG20" s="30">
        <v>2</v>
      </c>
      <c r="AH20" s="106">
        <f>IF('Fiches place 1 et 2'!J4&gt;'Fiches place 1 et 2'!J6,1,0)</f>
        <v>0</v>
      </c>
      <c r="AI20" s="106">
        <f>IF('Fiches place 1 et 2'!K4&gt;'Fiches place 1 et 2'!K6,1,0)</f>
        <v>0</v>
      </c>
      <c r="AJ20" s="106">
        <f>IF('Fiches place 1 et 2'!L4&gt;'Fiches place 1 et 2'!L6,1,0)</f>
        <v>0</v>
      </c>
      <c r="AK20" s="106">
        <f>IF('Fiches place 1 et 2'!M4&gt;'Fiches place 1 et 2'!M6,1,0)</f>
        <v>0</v>
      </c>
      <c r="AL20" s="106">
        <f>IF('Fiches place 1 et 2'!N4&gt;'Fiches place 1 et 2'!N6,1,0)</f>
        <v>0</v>
      </c>
      <c r="AM20" s="108">
        <f t="shared" si="2"/>
        <v>0</v>
      </c>
      <c r="AN20" s="106">
        <f>IF('Fiches place 1 et 2'!J4&lt;'Fiches place 1 et 2'!J6,1,0)</f>
        <v>0</v>
      </c>
      <c r="AO20" s="106">
        <f>IF('Fiches place 1 et 2'!K4&lt;'Fiches place 1 et 2'!K6,1,0)</f>
        <v>0</v>
      </c>
      <c r="AP20" s="106">
        <f>IF('Fiches place 1 et 2'!L4&lt;'Fiches place 1 et 2'!L6,1,0)</f>
        <v>0</v>
      </c>
      <c r="AQ20" s="106">
        <f>IF('Fiches place 1 et 2'!M4&lt;'Fiches place 1 et 2'!M6,1,0)</f>
        <v>0</v>
      </c>
      <c r="AR20" s="106">
        <f>IF('Fiches place 1 et 2'!N4&lt;'Fiches place 1 et 2'!N6,1,0)</f>
        <v>0</v>
      </c>
      <c r="AS20" s="108">
        <f t="shared" si="3"/>
        <v>0</v>
      </c>
    </row>
    <row r="21" spans="1:45" ht="20.100000000000001" customHeight="1">
      <c r="A21" s="109" t="str">
        <f>IF('Fiches place 1 et 2'!B12="","--",IF('Fiches place 1 et 2'!B12&gt;'Fiches place 1 et 2'!B14,'Fiches place 1 et 2'!B14,-'Fiches place 1 et 2'!B12))</f>
        <v>--</v>
      </c>
      <c r="B21" s="109" t="str">
        <f>IF('Fiches place 1 et 2'!C12="","--",IF('Fiches place 1 et 2'!C12&gt;'Fiches place 1 et 2'!C14,'Fiches place 1 et 2'!C14,-'Fiches place 1 et 2'!C12))</f>
        <v>--</v>
      </c>
      <c r="C21" s="109" t="str">
        <f>IF('Fiches place 1 et 2'!D12="","--",IF('Fiches place 1 et 2'!D12&gt;'Fiches place 1 et 2'!D14,'Fiches place 1 et 2'!D14,-'Fiches place 1 et 2'!D12))</f>
        <v>--</v>
      </c>
      <c r="D21" s="109" t="str">
        <f>IF('Fiches place 1 et 2'!E12="","--",IF('Fiches place 1 et 2'!E12&gt;'Fiches place 1 et 2'!E14,'Fiches place 1 et 2'!E14,-'Fiches place 1 et 2'!E12))</f>
        <v>--</v>
      </c>
      <c r="E21" s="109" t="str">
        <f>IF('Fiches place 1 et 2'!F12="","--",IF('Fiches place 1 et 2'!F12&gt;'Fiches place 1 et 2'!F14,'Fiches place 1 et 2'!F14,-'Fiches place 1 et 2'!F12))</f>
        <v>--</v>
      </c>
      <c r="F21" s="132" t="s">
        <v>140</v>
      </c>
      <c r="G21" s="129"/>
      <c r="H21" s="160" t="str">
        <f>E14&amp;"-"&amp;E15</f>
        <v>-</v>
      </c>
      <c r="I21" s="160"/>
      <c r="J21" s="160"/>
      <c r="K21" s="160"/>
      <c r="L21" s="160"/>
      <c r="M21" s="160"/>
      <c r="N21" s="160"/>
      <c r="O21" s="129" t="s">
        <v>38</v>
      </c>
      <c r="P21" s="129"/>
      <c r="Q21" s="129"/>
      <c r="R21" s="129" t="s">
        <v>140</v>
      </c>
      <c r="S21" s="129"/>
      <c r="T21" s="160" t="str">
        <f>T14&amp;"-"&amp;T15</f>
        <v>-</v>
      </c>
      <c r="U21" s="160"/>
      <c r="V21" s="160"/>
      <c r="W21" s="160"/>
      <c r="X21" s="160"/>
      <c r="Y21" s="160"/>
      <c r="Z21" s="160"/>
      <c r="AA21" s="131" t="str">
        <f t="shared" si="0"/>
        <v/>
      </c>
      <c r="AB21" s="131"/>
      <c r="AC21" s="131" t="str">
        <f t="shared" si="1"/>
        <v/>
      </c>
      <c r="AD21" s="131"/>
      <c r="AG21" s="30">
        <v>3</v>
      </c>
      <c r="AH21" s="106">
        <f>IF('Fiches place 1 et 2'!B12&gt;'Fiches place 1 et 2'!B14,1,0)</f>
        <v>0</v>
      </c>
      <c r="AI21" s="106">
        <f>IF('Fiches place 1 et 2'!C12&gt;'Fiches place 1 et 2'!C14,1,0)</f>
        <v>0</v>
      </c>
      <c r="AJ21" s="106">
        <f>IF('Fiches place 1 et 2'!D12&gt;'Fiches place 1 et 2'!D14,1,0)</f>
        <v>0</v>
      </c>
      <c r="AK21" s="106">
        <f>IF('Fiches place 1 et 2'!E12&gt;'Fiches place 1 et 2'!E14,1,0)</f>
        <v>0</v>
      </c>
      <c r="AL21" s="106">
        <f>IF('Fiches place 1 et 2'!F12&gt;'Fiches place 1 et 2'!F14,1,0)</f>
        <v>0</v>
      </c>
      <c r="AM21" s="108">
        <f t="shared" si="2"/>
        <v>0</v>
      </c>
      <c r="AN21" s="106">
        <f>IF('Fiches place 1 et 2'!B12&lt;'Fiches place 1 et 2'!B14,1,0)</f>
        <v>0</v>
      </c>
      <c r="AO21" s="106">
        <f>IF('Fiches place 1 et 2'!C12&lt;'Fiches place 1 et 2'!C14,1,0)</f>
        <v>0</v>
      </c>
      <c r="AP21" s="106">
        <f>IF('Fiches place 1 et 2'!D12&lt;'Fiches place 1 et 2'!D14,1,0)</f>
        <v>0</v>
      </c>
      <c r="AQ21" s="106">
        <f>IF('Fiches place 1 et 2'!E12&lt;'Fiches place 1 et 2'!E14,1,0)</f>
        <v>0</v>
      </c>
      <c r="AR21" s="106">
        <f>IF('Fiches place 1 et 2'!F12&lt;'Fiches place 1 et 2'!F14,1,0)</f>
        <v>0</v>
      </c>
      <c r="AS21" s="108">
        <f t="shared" si="3"/>
        <v>0</v>
      </c>
    </row>
    <row r="22" spans="1:45" ht="20.100000000000001" customHeight="1">
      <c r="A22" s="109" t="str">
        <f>IF('Fiches place 1 et 2'!J12="","--",IF('Fiches place 1 et 2'!J12&gt;'Fiches place 1 et 2'!J14,'Fiches place 1 et 2'!J14,-'Fiches place 1 et 2'!J12))</f>
        <v>--</v>
      </c>
      <c r="B22" s="109" t="str">
        <f>IF('Fiches place 1 et 2'!K12="","--",IF('Fiches place 1 et 2'!K12&gt;'Fiches place 1 et 2'!K14,'Fiches place 1 et 2'!K14,-'Fiches place 1 et 2'!K12))</f>
        <v>--</v>
      </c>
      <c r="C22" s="109" t="str">
        <f>IF('Fiches place 1 et 2'!L12="","--",IF('Fiches place 1 et 2'!L12&gt;'Fiches place 1 et 2'!L14,'Fiches place 1 et 2'!L14,-'Fiches place 1 et 2'!L12))</f>
        <v>--</v>
      </c>
      <c r="D22" s="109" t="str">
        <f>IF('Fiches place 1 et 2'!M12="","--",IF('Fiches place 1 et 2'!M12&gt;'Fiches place 1 et 2'!M14,'Fiches place 1 et 2'!M14,-'Fiches place 1 et 2'!M12))</f>
        <v>--</v>
      </c>
      <c r="E22" s="109" t="str">
        <f>IF('Fiches place 1 et 2'!N12="","--",IF('Fiches place 1 et 2'!N12&gt;'Fiches place 1 et 2'!N14,'Fiches place 1 et 2'!N14,-'Fiches place 1 et 2'!N12))</f>
        <v>--</v>
      </c>
      <c r="F22" s="132" t="s">
        <v>30</v>
      </c>
      <c r="G22" s="129"/>
      <c r="H22" s="129" t="str">
        <f>IF(E14="W.O.",E14,IF(E14="","",UPPER(E14) &amp; " " &amp;  I14))</f>
        <v/>
      </c>
      <c r="I22" s="129"/>
      <c r="J22" s="129"/>
      <c r="K22" s="129"/>
      <c r="L22" s="129"/>
      <c r="M22" s="129"/>
      <c r="N22" s="129"/>
      <c r="O22" s="129" t="s">
        <v>38</v>
      </c>
      <c r="P22" s="129"/>
      <c r="Q22" s="129"/>
      <c r="R22" s="129" t="s">
        <v>33</v>
      </c>
      <c r="S22" s="129"/>
      <c r="T22" s="129" t="str">
        <f>IF(T15="W.O.",T15,IF(T15="","",UPPER(T15) &amp; " " &amp;  X15))</f>
        <v/>
      </c>
      <c r="U22" s="129"/>
      <c r="V22" s="129"/>
      <c r="W22" s="129"/>
      <c r="X22" s="129"/>
      <c r="Y22" s="129"/>
      <c r="Z22" s="130"/>
      <c r="AA22" s="132" t="str">
        <f t="shared" si="0"/>
        <v/>
      </c>
      <c r="AB22" s="130"/>
      <c r="AC22" s="132" t="str">
        <f t="shared" si="1"/>
        <v/>
      </c>
      <c r="AD22" s="130"/>
      <c r="AG22" s="30">
        <v>4</v>
      </c>
      <c r="AH22" s="106">
        <f>IF('Fiches place 1 et 2'!J12&gt;'Fiches place 1 et 2'!J14,1,0)</f>
        <v>0</v>
      </c>
      <c r="AI22" s="106">
        <f>IF('Fiches place 1 et 2'!K12&gt;'Fiches place 1 et 2'!K14,1,0)</f>
        <v>0</v>
      </c>
      <c r="AJ22" s="106">
        <f>IF('Fiches place 1 et 2'!L12&gt;'Fiches place 1 et 2'!L14,1,0)</f>
        <v>0</v>
      </c>
      <c r="AK22" s="106">
        <f>IF('Fiches place 1 et 2'!M12&gt;'Fiches place 1 et 2'!M14,1,0)</f>
        <v>0</v>
      </c>
      <c r="AL22" s="106">
        <f>IF('Fiches place 1 et 2'!N12&gt;'Fiches place 1 et 2'!N14,1,0)</f>
        <v>0</v>
      </c>
      <c r="AM22" s="108">
        <f t="shared" si="2"/>
        <v>0</v>
      </c>
      <c r="AN22" s="106">
        <f>IF('Fiches place 1 et 2'!J12&lt;'Fiches place 1 et 2'!J14,1,0)</f>
        <v>0</v>
      </c>
      <c r="AO22" s="106">
        <f>IF('Fiches place 1 et 2'!K12&lt;'Fiches place 1 et 2'!K14,1,0)</f>
        <v>0</v>
      </c>
      <c r="AP22" s="106">
        <f>IF('Fiches place 1 et 2'!L12&lt;'Fiches place 1 et 2'!L14,1,0)</f>
        <v>0</v>
      </c>
      <c r="AQ22" s="106">
        <f>IF('Fiches place 1 et 2'!M12&lt;'Fiches place 1 et 2'!M14,1,0)</f>
        <v>0</v>
      </c>
      <c r="AR22" s="106">
        <f>IF('Fiches place 1 et 2'!N12&lt;'Fiches place 1 et 2'!N14,1,0)</f>
        <v>0</v>
      </c>
      <c r="AS22" s="108">
        <f t="shared" si="3"/>
        <v>0</v>
      </c>
    </row>
    <row r="23" spans="1:45" ht="20.100000000000001" customHeight="1">
      <c r="A23" s="109" t="str">
        <f>IF('Fiches place 1 et 2'!B20="","--",IF('Fiches place 1 et 2'!B20&gt;'Fiches place 1 et 2'!B22,'Fiches place 1 et 2'!B22,-'Fiches place 1 et 2'!B20))</f>
        <v>--</v>
      </c>
      <c r="B23" s="109" t="str">
        <f>IF('Fiches place 1 et 2'!C20="","--",IF('Fiches place 1 et 2'!C20&gt;'Fiches place 1 et 2'!C22,'Fiches place 1 et 2'!C22,-'Fiches place 1 et 2'!C20))</f>
        <v>--</v>
      </c>
      <c r="C23" s="109" t="str">
        <f>IF('Fiches place 1 et 2'!D20="","--",IF('Fiches place 1 et 2'!D20&gt;'Fiches place 1 et 2'!D22,'Fiches place 1 et 2'!D22,-'Fiches place 1 et 2'!D20))</f>
        <v>--</v>
      </c>
      <c r="D23" s="109" t="str">
        <f>IF('Fiches place 1 et 2'!E20="","--",IF('Fiches place 1 et 2'!E20&gt;'Fiches place 1 et 2'!E22,'Fiches place 1 et 2'!E22,-'Fiches place 1 et 2'!E20))</f>
        <v>--</v>
      </c>
      <c r="E23" s="109" t="str">
        <f>IF('Fiches place 1 et 2'!F20="","--",IF('Fiches place 1 et 2'!F20&gt;'Fiches place 1 et 2'!F22,'Fiches place 1 et 2'!F22,-'Fiches place 1 et 2'!F20))</f>
        <v>--</v>
      </c>
      <c r="F23" s="132" t="s">
        <v>32</v>
      </c>
      <c r="G23" s="129"/>
      <c r="H23" s="129" t="str">
        <f>IF(E15="W.O.",E15,IF(E15="","",UPPER(E15) &amp; " " &amp;  I15))</f>
        <v/>
      </c>
      <c r="I23" s="129"/>
      <c r="J23" s="129"/>
      <c r="K23" s="129"/>
      <c r="L23" s="129"/>
      <c r="M23" s="129"/>
      <c r="N23" s="129"/>
      <c r="O23" s="129" t="s">
        <v>38</v>
      </c>
      <c r="P23" s="129"/>
      <c r="Q23" s="129"/>
      <c r="R23" s="129" t="s">
        <v>31</v>
      </c>
      <c r="S23" s="129"/>
      <c r="T23" s="129" t="str">
        <f>IF(T14="W.O.",T14,IF(T14="","",UPPER(T14) &amp; " " &amp;  X14))</f>
        <v/>
      </c>
      <c r="U23" s="129"/>
      <c r="V23" s="129"/>
      <c r="W23" s="129"/>
      <c r="X23" s="129"/>
      <c r="Y23" s="129"/>
      <c r="Z23" s="130"/>
      <c r="AA23" s="131" t="str">
        <f t="shared" si="0"/>
        <v/>
      </c>
      <c r="AB23" s="131"/>
      <c r="AC23" s="131" t="str">
        <f t="shared" si="1"/>
        <v/>
      </c>
      <c r="AD23" s="131"/>
      <c r="AG23" s="30">
        <v>5</v>
      </c>
      <c r="AH23" s="106">
        <f>IF('Fiches place 1 et 2'!B20&gt;'Fiches place 1 et 2'!B22,1,0)</f>
        <v>0</v>
      </c>
      <c r="AI23" s="106">
        <f>IF('Fiches place 1 et 2'!C20&gt;'Fiches place 1 et 2'!C22,1,0)</f>
        <v>0</v>
      </c>
      <c r="AJ23" s="106">
        <f>IF('Fiches place 1 et 2'!D20&gt;'Fiches place 1 et 2'!D22,1,0)</f>
        <v>0</v>
      </c>
      <c r="AK23" s="106">
        <f>IF('Fiches place 1 et 2'!E20&gt;'Fiches place 1 et 2'!E22,1,0)</f>
        <v>0</v>
      </c>
      <c r="AL23" s="106">
        <f>IF('Fiches place 1 et 2'!F20&gt;'Fiches place 1 et 2'!F22,1,0)</f>
        <v>0</v>
      </c>
      <c r="AM23" s="108">
        <f t="shared" si="2"/>
        <v>0</v>
      </c>
      <c r="AN23" s="106">
        <f>IF('Fiches place 1 et 2'!B20&lt;'Fiches place 1 et 2'!B22,1,0)</f>
        <v>0</v>
      </c>
      <c r="AO23" s="106">
        <f>IF('Fiches place 1 et 2'!C20&lt;'Fiches place 1 et 2'!C22,1,0)</f>
        <v>0</v>
      </c>
      <c r="AP23" s="106">
        <f>IF('Fiches place 1 et 2'!D20&lt;'Fiches place 1 et 2'!D22,1,0)</f>
        <v>0</v>
      </c>
      <c r="AQ23" s="106">
        <f>IF('Fiches place 1 et 2'!E20&lt;'Fiches place 1 et 2'!E22,1,0)</f>
        <v>0</v>
      </c>
      <c r="AR23" s="106">
        <f>IF('Fiches place 1 et 2'!F20&lt;'Fiches place 1 et 2'!F22,1,0)</f>
        <v>0</v>
      </c>
      <c r="AS23" s="108">
        <f t="shared" si="3"/>
        <v>0</v>
      </c>
    </row>
    <row r="24" spans="1:45" ht="20.100000000000001" customHeight="1">
      <c r="A24" s="110"/>
      <c r="B24" s="193" t="s">
        <v>291</v>
      </c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R24" s="131" t="s">
        <v>39</v>
      </c>
      <c r="S24" s="131"/>
      <c r="T24" s="131"/>
      <c r="U24" s="131"/>
      <c r="V24" s="131"/>
      <c r="W24" s="131"/>
      <c r="X24" s="131"/>
      <c r="Y24" s="131"/>
      <c r="Z24" s="131"/>
      <c r="AA24" s="131" t="str">
        <f>IF(H12="","",SUM(AA19:AB23))</f>
        <v/>
      </c>
      <c r="AB24" s="131"/>
      <c r="AC24" s="131" t="str">
        <f>IF(H12="","",SUM(AC19:AD23))</f>
        <v/>
      </c>
      <c r="AD24" s="131"/>
      <c r="AG24" s="31"/>
      <c r="AH24" s="163">
        <f>SUM(A19:E23)</f>
        <v>0</v>
      </c>
      <c r="AI24" s="163"/>
      <c r="AJ24" s="32"/>
      <c r="AK24" s="32"/>
      <c r="AL24" s="32"/>
      <c r="AM24" s="30">
        <f>SUM(AH19:AL23)</f>
        <v>0</v>
      </c>
      <c r="AN24" s="32"/>
      <c r="AO24" s="32"/>
      <c r="AP24" s="32"/>
      <c r="AQ24" s="32"/>
      <c r="AR24" s="32"/>
      <c r="AS24" s="30">
        <f>SUM(AN19:AR23)</f>
        <v>0</v>
      </c>
    </row>
    <row r="25" spans="1:45" ht="9.9499999999999993" customHeight="1"/>
    <row r="26" spans="1:45" ht="20.100000000000001" customHeight="1">
      <c r="A26" s="148" t="s">
        <v>156</v>
      </c>
      <c r="B26" s="148"/>
      <c r="C26" s="148"/>
      <c r="D26" s="148"/>
      <c r="E26" s="148"/>
      <c r="F26" s="148" t="s">
        <v>155</v>
      </c>
      <c r="G26" s="148"/>
      <c r="H26" s="148"/>
      <c r="I26" s="148"/>
      <c r="J26" s="148"/>
      <c r="M26" s="198" t="s">
        <v>87</v>
      </c>
      <c r="N26" s="199"/>
      <c r="O26" s="199"/>
      <c r="P26" s="199"/>
      <c r="Q26" s="199"/>
      <c r="R26" s="200"/>
      <c r="S26" s="200"/>
      <c r="T26" s="200"/>
      <c r="U26" s="200"/>
      <c r="V26" s="200"/>
      <c r="X26" s="131" t="s">
        <v>42</v>
      </c>
      <c r="Y26" s="166"/>
      <c r="Z26" s="166"/>
      <c r="AA26" s="166"/>
      <c r="AB26" s="166"/>
      <c r="AC26" s="166"/>
      <c r="AD26" s="166"/>
    </row>
    <row r="27" spans="1:45" ht="20.100000000000001" customHeight="1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10"/>
      <c r="L27" s="110"/>
      <c r="M27" s="33" t="s">
        <v>71</v>
      </c>
      <c r="N27" s="201" t="str">
        <f>IF(H12="","",IF(AA24&gt;AC24,H12&amp;" - "&amp;O12,IF(AA24&lt;AC24,W12&amp;" - "&amp;AD12,IF(AM24&gt;AS24,H12&amp;" - "&amp;O12,IF(AM24=AS24,IF(AH24&lt;0,H12&amp;" - "&amp;O12,IF(AH24=0,"égalité",W12&amp;" - "&amp;AD12)),W12&amp;" - "&amp;AD12)))))</f>
        <v/>
      </c>
      <c r="O27" s="201"/>
      <c r="P27" s="201"/>
      <c r="Q27" s="201"/>
      <c r="R27" s="201"/>
      <c r="S27" s="201"/>
      <c r="T27" s="201"/>
      <c r="U27" s="201"/>
      <c r="V27" s="202"/>
      <c r="W27" s="34"/>
      <c r="X27" s="186" t="str">
        <f>IF(H12="","",Renseignements!B8)</f>
        <v/>
      </c>
      <c r="Y27" s="187"/>
      <c r="Z27" s="187"/>
      <c r="AA27" s="187"/>
      <c r="AB27" s="187"/>
      <c r="AC27" s="187"/>
      <c r="AD27" s="188"/>
    </row>
    <row r="28" spans="1:45" ht="20.100000000000001" customHeight="1">
      <c r="A28" s="179"/>
      <c r="B28" s="180"/>
      <c r="C28" s="180"/>
      <c r="D28" s="180"/>
      <c r="E28" s="181"/>
      <c r="F28" s="179"/>
      <c r="G28" s="180"/>
      <c r="H28" s="180"/>
      <c r="I28" s="180"/>
      <c r="J28" s="181"/>
      <c r="K28" s="110"/>
      <c r="L28" s="110"/>
      <c r="M28" s="35" t="s">
        <v>72</v>
      </c>
      <c r="N28" s="194" t="str">
        <f>IF(H12="","",IF(AA24&lt;AC24,H12&amp;" - "&amp;O12,IF(AA24&gt;AC24,W12&amp;" - "&amp;AD12,IF(AM24&lt;AS24,H12&amp;" - "&amp;O12,IF(AM24=AS24,IF(AH24&gt;0,H12&amp;" - "&amp;O12,IF(AH24=0,"égalité",W12&amp;" - "&amp;AD12)),W12&amp;" - "&amp;AD12)))))</f>
        <v/>
      </c>
      <c r="O28" s="194"/>
      <c r="P28" s="194"/>
      <c r="Q28" s="194"/>
      <c r="R28" s="194"/>
      <c r="S28" s="194"/>
      <c r="T28" s="194"/>
      <c r="U28" s="194"/>
      <c r="V28" s="195"/>
      <c r="W28" s="36"/>
      <c r="X28" s="173"/>
      <c r="Y28" s="174"/>
      <c r="Z28" s="174"/>
      <c r="AA28" s="174"/>
      <c r="AB28" s="174"/>
      <c r="AC28" s="174"/>
      <c r="AD28" s="175"/>
    </row>
    <row r="29" spans="1:45" ht="20.100000000000001" customHeight="1">
      <c r="A29" s="167"/>
      <c r="B29" s="168"/>
      <c r="C29" s="168"/>
      <c r="D29" s="168"/>
      <c r="E29" s="169"/>
      <c r="F29" s="167"/>
      <c r="G29" s="168"/>
      <c r="H29" s="168"/>
      <c r="I29" s="168"/>
      <c r="J29" s="169"/>
      <c r="K29" s="110"/>
      <c r="L29" s="110"/>
      <c r="M29" s="35" t="s">
        <v>73</v>
      </c>
      <c r="N29" s="191" t="str">
        <f>IF(H12="","",'rencontre place 3 et 4'!N29:V29)</f>
        <v/>
      </c>
      <c r="O29" s="191"/>
      <c r="P29" s="191"/>
      <c r="Q29" s="191"/>
      <c r="R29" s="191"/>
      <c r="S29" s="191"/>
      <c r="T29" s="191"/>
      <c r="U29" s="191"/>
      <c r="V29" s="192"/>
      <c r="X29" s="173"/>
      <c r="Y29" s="174"/>
      <c r="Z29" s="174"/>
      <c r="AA29" s="174"/>
      <c r="AB29" s="174"/>
      <c r="AC29" s="174"/>
      <c r="AD29" s="175"/>
    </row>
    <row r="30" spans="1:45" ht="20.100000000000001" customHeight="1">
      <c r="A30" s="170"/>
      <c r="B30" s="171"/>
      <c r="C30" s="171"/>
      <c r="D30" s="171"/>
      <c r="E30" s="172"/>
      <c r="F30" s="170"/>
      <c r="G30" s="171"/>
      <c r="H30" s="171"/>
      <c r="I30" s="171"/>
      <c r="J30" s="172"/>
      <c r="K30" s="110"/>
      <c r="L30" s="110"/>
      <c r="M30" s="37" t="s">
        <v>74</v>
      </c>
      <c r="N30" s="196" t="str">
        <f>IF(H12="","",'rencontre place 3 et 4'!N30:V30)</f>
        <v/>
      </c>
      <c r="O30" s="196"/>
      <c r="P30" s="196"/>
      <c r="Q30" s="196"/>
      <c r="R30" s="196"/>
      <c r="S30" s="196"/>
      <c r="T30" s="196"/>
      <c r="U30" s="196"/>
      <c r="V30" s="197"/>
      <c r="X30" s="176"/>
      <c r="Y30" s="177"/>
      <c r="Z30" s="177"/>
      <c r="AA30" s="177"/>
      <c r="AB30" s="177"/>
      <c r="AC30" s="177"/>
      <c r="AD30" s="178"/>
    </row>
  </sheetData>
  <sheetProtection algorithmName="SHA-512" hashValue="fRIzgw2lGVrpCk87S9/q/kZ5PufzhdH/eXlUK4zEmx33s52cJECKhyrWqMzHubLuLk14v3GbtpGyD0q2MaP12Q==" saltValue="Sgvfn3u00MFxhfZ10Pm6tg==" spinCount="100000" sheet="1" scenarios="1" insertRows="0" autoFilter="0"/>
  <mergeCells count="110"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  <mergeCell ref="F6:O6"/>
    <mergeCell ref="P6:Y6"/>
    <mergeCell ref="E1:Y2"/>
    <mergeCell ref="AA1:AD1"/>
    <mergeCell ref="F8:O8"/>
    <mergeCell ref="P8:Y8"/>
    <mergeCell ref="F10:M10"/>
    <mergeCell ref="N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7:E17"/>
    <mergeCell ref="F17:Z18"/>
    <mergeCell ref="AA17:AB18"/>
    <mergeCell ref="AC17:AD18"/>
    <mergeCell ref="AH18:AI18"/>
    <mergeCell ref="F19:G19"/>
    <mergeCell ref="H19:N19"/>
    <mergeCell ref="O19:Q19"/>
    <mergeCell ref="R19:S19"/>
    <mergeCell ref="T19:Z19"/>
    <mergeCell ref="AA19:AB19"/>
    <mergeCell ref="AC19:AD19"/>
    <mergeCell ref="F20:G20"/>
    <mergeCell ref="H20:N20"/>
    <mergeCell ref="O20:Q20"/>
    <mergeCell ref="R20:S20"/>
    <mergeCell ref="T20:Z20"/>
    <mergeCell ref="AA20:AB20"/>
    <mergeCell ref="AC20:AD20"/>
    <mergeCell ref="AC21:AD21"/>
    <mergeCell ref="F21:G21"/>
    <mergeCell ref="H21:N21"/>
    <mergeCell ref="O21:Q21"/>
    <mergeCell ref="R21:S21"/>
    <mergeCell ref="T21:Z21"/>
    <mergeCell ref="AA21:AB21"/>
    <mergeCell ref="AH24:AI24"/>
    <mergeCell ref="A26:E27"/>
    <mergeCell ref="F26:J27"/>
    <mergeCell ref="M26:V26"/>
    <mergeCell ref="X26:AD26"/>
    <mergeCell ref="N27:V27"/>
    <mergeCell ref="F23:G23"/>
    <mergeCell ref="H23:N23"/>
    <mergeCell ref="O23:Q23"/>
    <mergeCell ref="R23:S23"/>
    <mergeCell ref="T23:Z23"/>
    <mergeCell ref="AA23:AB23"/>
    <mergeCell ref="X27:AD27"/>
    <mergeCell ref="T22:Z22"/>
    <mergeCell ref="R22:S22"/>
    <mergeCell ref="O22:Q22"/>
    <mergeCell ref="H22:N22"/>
    <mergeCell ref="F22:G22"/>
    <mergeCell ref="A28:E28"/>
    <mergeCell ref="F28:J28"/>
    <mergeCell ref="N28:V28"/>
    <mergeCell ref="X28:AD30"/>
    <mergeCell ref="A29:E30"/>
    <mergeCell ref="F29:J30"/>
    <mergeCell ref="N29:V29"/>
    <mergeCell ref="N30:V30"/>
    <mergeCell ref="AC23:AD23"/>
    <mergeCell ref="R24:Z24"/>
    <mergeCell ref="AA24:AB24"/>
    <mergeCell ref="AC24:AD24"/>
    <mergeCell ref="AA22:AB22"/>
    <mergeCell ref="AC22:AD22"/>
    <mergeCell ref="B24:P24"/>
  </mergeCells>
  <conditionalFormatting sqref="A14:C15">
    <cfRule type="duplicateValues" dxfId="17" priority="69" stopIfTrue="1"/>
  </conditionalFormatting>
  <conditionalFormatting sqref="P14:R15">
    <cfRule type="duplicateValues" dxfId="16" priority="70" stopIfTrue="1"/>
  </conditionalFormatting>
  <conditionalFormatting sqref="A19:E23">
    <cfRule type="expression" dxfId="15" priority="7" stopIfTrue="1">
      <formula>$T19="W.O."</formula>
    </cfRule>
    <cfRule type="expression" dxfId="14" priority="8" stopIfTrue="1">
      <formula>$H19="W.O."</formula>
    </cfRule>
  </conditionalFormatting>
  <conditionalFormatting sqref="H12:O12 W12:AD12">
    <cfRule type="expression" dxfId="13" priority="5" stopIfTrue="1">
      <formula>AND($H$12&amp;$O$12&amp;$W$12&amp;$AD$12&lt;&gt;"",$H$12&amp;$O$12=$W$12&amp;$AD$12)</formula>
    </cfRule>
  </conditionalFormatting>
  <conditionalFormatting sqref="H19:N23">
    <cfRule type="expression" dxfId="12" priority="3" stopIfTrue="1">
      <formula>$AA19&lt;2</formula>
    </cfRule>
    <cfRule type="expression" dxfId="11" priority="4" stopIfTrue="1">
      <formula>$AA19&gt;1</formula>
    </cfRule>
  </conditionalFormatting>
  <conditionalFormatting sqref="T19:Z23">
    <cfRule type="expression" dxfId="10" priority="1" stopIfTrue="1">
      <formula>$AC19&lt;2</formula>
    </cfRule>
    <cfRule type="expression" dxfId="9" priority="2" stopIfTrue="1">
      <formula>$AC19&gt;1</formula>
    </cfRule>
  </conditionalFormatting>
  <dataValidations count="4">
    <dataValidation type="list" errorStyle="information" allowBlank="1" showInputMessage="1" showErrorMessage="1" error="Indiquez de préférence le NOM d'un des joueurs de l'équipe XYZW." sqref="F28:J28">
      <formula1>$T$14:$T$15</formula1>
    </dataValidation>
    <dataValidation type="list" errorStyle="information" allowBlank="1" showInputMessage="1" showErrorMessage="1" error="Indiquez de préférence le NOM d'un des joueurs de l'équipe ABCD." sqref="A28:E28">
      <formula1>$E$14:$E$15</formula1>
    </dataValidation>
    <dataValidation type="list" errorStyle="warning" allowBlank="1" showInputMessage="1" showErrorMessage="1" sqref="AD12">
      <formula1>"1,2,3,4,5,6,7,8,9"</formula1>
    </dataValidation>
    <dataValidation type="list" errorStyle="warning" allowBlank="1" showInputMessage="1" showErrorMessage="1" sqref="O12">
      <formula1>"1,2,3,4,5,6,7,8,9"</formula1>
    </dataValidation>
  </dataValidations>
  <printOptions horizontalCentered="1" verticalCentered="1"/>
  <pageMargins left="0" right="0" top="0" bottom="0" header="0" footer="0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'Clubs-FFTT'!$A$2:$A$35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H12:N12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1A5499"/>
    <pageSetUpPr fitToPage="1"/>
  </sheetPr>
  <dimension ref="A1:AS30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/>
  <cols>
    <col min="1" max="7" width="4.7109375" style="111" customWidth="1"/>
    <col min="8" max="8" width="6.7109375" style="111" customWidth="1"/>
    <col min="9" max="9" width="2.7109375" style="111" customWidth="1"/>
    <col min="10" max="22" width="4.7109375" style="111" customWidth="1"/>
    <col min="23" max="23" width="6.7109375" style="111" customWidth="1"/>
    <col min="24" max="24" width="2.7109375" style="111" customWidth="1"/>
    <col min="25" max="32" width="4.7109375" style="111" customWidth="1"/>
    <col min="33" max="45" width="4.7109375" style="27" customWidth="1"/>
    <col min="46" max="16384" width="11.42578125" style="111"/>
  </cols>
  <sheetData>
    <row r="1" spans="1:45" ht="35.1" customHeight="1">
      <c r="A1" s="24"/>
      <c r="B1" s="24"/>
      <c r="D1" s="25"/>
      <c r="E1" s="141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13"/>
      <c r="AA1" s="142" t="s">
        <v>41</v>
      </c>
      <c r="AB1" s="143"/>
      <c r="AC1" s="143"/>
      <c r="AD1" s="144"/>
      <c r="AG1" s="161" t="s">
        <v>80</v>
      </c>
      <c r="AH1" s="161"/>
      <c r="AI1" s="161"/>
      <c r="AJ1" s="161"/>
      <c r="AK1" s="161"/>
      <c r="AL1" s="161"/>
      <c r="AM1" s="157" t="s">
        <v>81</v>
      </c>
      <c r="AN1" s="157"/>
      <c r="AO1" s="157" t="s">
        <v>82</v>
      </c>
      <c r="AP1" s="157"/>
      <c r="AQ1" s="157"/>
      <c r="AR1" s="26"/>
      <c r="AS1" s="26"/>
    </row>
    <row r="2" spans="1:45" ht="45" customHeight="1">
      <c r="A2" s="24"/>
      <c r="B2" s="24"/>
      <c r="C2" s="25"/>
      <c r="D2" s="25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13"/>
      <c r="AA2" s="145" t="str">
        <f>IF(H12="","",Renseignements!B2)</f>
        <v/>
      </c>
      <c r="AB2" s="146"/>
      <c r="AC2" s="146"/>
      <c r="AD2" s="147"/>
      <c r="AG2" s="158" t="s">
        <v>86</v>
      </c>
      <c r="AH2" s="158"/>
      <c r="AI2" s="158"/>
      <c r="AJ2" s="158"/>
      <c r="AK2" s="158"/>
      <c r="AL2" s="158"/>
      <c r="AM2" s="1">
        <v>19</v>
      </c>
      <c r="AN2" s="1">
        <v>1</v>
      </c>
      <c r="AO2" s="159">
        <v>5</v>
      </c>
      <c r="AP2" s="159"/>
      <c r="AQ2" s="159"/>
      <c r="AR2" s="26"/>
      <c r="AS2" s="26"/>
    </row>
    <row r="3" spans="1:45" ht="9.9499999999999993" customHeight="1"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4" spans="1:45" ht="20.100000000000001" customHeight="1">
      <c r="A4" s="132" t="s">
        <v>40</v>
      </c>
      <c r="B4" s="129"/>
      <c r="C4" s="133" t="str">
        <f>IF(H12="","",Renseignements!B4)</f>
        <v/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  <c r="P4" s="132" t="s">
        <v>21</v>
      </c>
      <c r="Q4" s="129"/>
      <c r="R4" s="135" t="str">
        <f>IF(H12="","",Renseignements!B5)</f>
        <v/>
      </c>
      <c r="S4" s="135"/>
      <c r="T4" s="135"/>
      <c r="U4" s="135"/>
      <c r="V4" s="135"/>
      <c r="W4" s="135"/>
      <c r="X4" s="135"/>
      <c r="Y4" s="136"/>
      <c r="AA4" s="132" t="s">
        <v>22</v>
      </c>
      <c r="AB4" s="129"/>
      <c r="AC4" s="129"/>
      <c r="AD4" s="112" t="str">
        <f>IF(H12="","",Renseignements!B6)</f>
        <v/>
      </c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</row>
    <row r="5" spans="1:45" ht="9.9499999999999993" customHeight="1"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</row>
    <row r="6" spans="1:45" ht="20.100000000000001" customHeight="1">
      <c r="F6" s="138" t="s">
        <v>70</v>
      </c>
      <c r="G6" s="139"/>
      <c r="H6" s="139"/>
      <c r="I6" s="139"/>
      <c r="J6" s="139"/>
      <c r="K6" s="139"/>
      <c r="L6" s="139"/>
      <c r="M6" s="139"/>
      <c r="N6" s="139"/>
      <c r="O6" s="139"/>
      <c r="P6" s="133" t="str">
        <f>IF(H12="","",Renseignements!B7)</f>
        <v/>
      </c>
      <c r="Q6" s="133"/>
      <c r="R6" s="133"/>
      <c r="S6" s="133"/>
      <c r="T6" s="133"/>
      <c r="U6" s="133"/>
      <c r="V6" s="133"/>
      <c r="W6" s="133"/>
      <c r="X6" s="133"/>
      <c r="Y6" s="134"/>
    </row>
    <row r="7" spans="1:45" ht="9.9499999999999993" customHeight="1"/>
    <row r="8" spans="1:45" ht="20.100000000000001" customHeight="1">
      <c r="F8" s="138" t="s">
        <v>135</v>
      </c>
      <c r="G8" s="139"/>
      <c r="H8" s="139"/>
      <c r="I8" s="139"/>
      <c r="J8" s="139"/>
      <c r="K8" s="139"/>
      <c r="L8" s="139"/>
      <c r="M8" s="139"/>
      <c r="N8" s="139"/>
      <c r="O8" s="139"/>
      <c r="P8" s="133" t="s">
        <v>90</v>
      </c>
      <c r="Q8" s="133"/>
      <c r="R8" s="133"/>
      <c r="S8" s="133"/>
      <c r="T8" s="133"/>
      <c r="U8" s="133"/>
      <c r="V8" s="133"/>
      <c r="W8" s="133"/>
      <c r="X8" s="133"/>
      <c r="Y8" s="134"/>
    </row>
    <row r="9" spans="1:45" ht="9.9499999999999993" customHeight="1"/>
    <row r="10" spans="1:45" ht="20.100000000000001" customHeight="1">
      <c r="F10" s="138" t="s">
        <v>136</v>
      </c>
      <c r="G10" s="139"/>
      <c r="H10" s="139"/>
      <c r="I10" s="139"/>
      <c r="J10" s="139"/>
      <c r="K10" s="139"/>
      <c r="L10" s="139"/>
      <c r="M10" s="139"/>
      <c r="N10" s="129" t="str">
        <f>IF(H12="","",Renseignements!B8)</f>
        <v/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30"/>
      <c r="AI10" s="27" t="s">
        <v>23</v>
      </c>
    </row>
    <row r="11" spans="1:45" ht="9.9499999999999993" customHeight="1"/>
    <row r="12" spans="1:45" ht="20.100000000000001" customHeight="1">
      <c r="A12" s="131" t="s">
        <v>24</v>
      </c>
      <c r="B12" s="131"/>
      <c r="C12" s="137" t="str">
        <f>IF(H12&lt;&gt;"",VLOOKUP(H12,'Clubs-FFTT'!A:B,2,0),"")</f>
        <v/>
      </c>
      <c r="D12" s="137"/>
      <c r="E12" s="137"/>
      <c r="F12" s="131" t="s">
        <v>138</v>
      </c>
      <c r="G12" s="131"/>
      <c r="H12" s="150"/>
      <c r="I12" s="151"/>
      <c r="J12" s="151"/>
      <c r="K12" s="151"/>
      <c r="L12" s="151"/>
      <c r="M12" s="151"/>
      <c r="N12" s="152"/>
      <c r="O12" s="95"/>
      <c r="P12" s="131" t="s">
        <v>24</v>
      </c>
      <c r="Q12" s="131"/>
      <c r="R12" s="137" t="str">
        <f>IF(W12&lt;&gt;"",VLOOKUP(W12,'Clubs-FFTT'!A:B,2,0),"")</f>
        <v/>
      </c>
      <c r="S12" s="137"/>
      <c r="T12" s="137"/>
      <c r="U12" s="131" t="s">
        <v>138</v>
      </c>
      <c r="V12" s="131"/>
      <c r="W12" s="150"/>
      <c r="X12" s="151"/>
      <c r="Y12" s="151"/>
      <c r="Z12" s="151"/>
      <c r="AA12" s="151"/>
      <c r="AB12" s="151"/>
      <c r="AC12" s="152"/>
      <c r="AD12" s="95"/>
    </row>
    <row r="13" spans="1:45" ht="20.100000000000001" customHeight="1">
      <c r="A13" s="156" t="s">
        <v>25</v>
      </c>
      <c r="B13" s="156"/>
      <c r="C13" s="156"/>
      <c r="D13" s="28"/>
      <c r="E13" s="131" t="s">
        <v>26</v>
      </c>
      <c r="F13" s="131"/>
      <c r="G13" s="131"/>
      <c r="H13" s="131"/>
      <c r="I13" s="131" t="s">
        <v>27</v>
      </c>
      <c r="J13" s="131"/>
      <c r="K13" s="131"/>
      <c r="L13" s="131"/>
      <c r="M13" s="131" t="s">
        <v>28</v>
      </c>
      <c r="N13" s="131"/>
      <c r="O13" s="107" t="s">
        <v>29</v>
      </c>
      <c r="P13" s="156" t="s">
        <v>25</v>
      </c>
      <c r="Q13" s="156"/>
      <c r="R13" s="156"/>
      <c r="S13" s="28"/>
      <c r="T13" s="131" t="s">
        <v>26</v>
      </c>
      <c r="U13" s="131"/>
      <c r="V13" s="131"/>
      <c r="W13" s="131"/>
      <c r="X13" s="131" t="s">
        <v>27</v>
      </c>
      <c r="Y13" s="131"/>
      <c r="Z13" s="131"/>
      <c r="AA13" s="131"/>
      <c r="AB13" s="131" t="s">
        <v>28</v>
      </c>
      <c r="AC13" s="131"/>
      <c r="AD13" s="107" t="s">
        <v>29</v>
      </c>
    </row>
    <row r="14" spans="1:45" ht="20.100000000000001" customHeight="1">
      <c r="A14" s="149"/>
      <c r="B14" s="149"/>
      <c r="C14" s="149"/>
      <c r="D14" s="107" t="s">
        <v>30</v>
      </c>
      <c r="E14" s="140" t="str">
        <f>IF(A14&lt;&gt;"",VLOOKUP(A14,'Joueurs-FFTT'!A:F,2,0),"")</f>
        <v/>
      </c>
      <c r="F14" s="140"/>
      <c r="G14" s="140"/>
      <c r="H14" s="140"/>
      <c r="I14" s="140" t="str">
        <f>IF(A14&lt;&gt;"",IF(VLOOKUP(A14,'Joueurs-FFTT'!A:F,3,0)=0,"",VLOOKUP(A14,'Joueurs-FFTT'!A:F,3,0)),"")</f>
        <v/>
      </c>
      <c r="J14" s="140"/>
      <c r="K14" s="140"/>
      <c r="L14" s="140"/>
      <c r="M14" s="131" t="str">
        <f>IF(A14&lt;&gt;"",IF(VLOOKUP(A14,'Joueurs-FFTT'!A:F,4,0)=0,"",VLOOKUP(A14,'Joueurs-FFTT'!A:F,4,0)),"")</f>
        <v/>
      </c>
      <c r="N14" s="131"/>
      <c r="O14" s="107" t="str">
        <f>IF(LEN(M14)=4,LEFT(M14,2),LEFT(M14))</f>
        <v/>
      </c>
      <c r="P14" s="149"/>
      <c r="Q14" s="149"/>
      <c r="R14" s="149"/>
      <c r="S14" s="107" t="s">
        <v>31</v>
      </c>
      <c r="T14" s="140" t="str">
        <f>IF(P14&lt;&gt;"",VLOOKUP(P14,'Joueurs-FFTT'!A:F,2,0),"")</f>
        <v/>
      </c>
      <c r="U14" s="140"/>
      <c r="V14" s="140"/>
      <c r="W14" s="140"/>
      <c r="X14" s="140" t="str">
        <f>IF(P14&lt;&gt;"",IF(VLOOKUP(P14,'Joueurs-FFTT'!A:F,3,0)=0,"",VLOOKUP(P14,'Joueurs-FFTT'!A:F,3,0)),"")</f>
        <v/>
      </c>
      <c r="Y14" s="140"/>
      <c r="Z14" s="140"/>
      <c r="AA14" s="140"/>
      <c r="AB14" s="131" t="str">
        <f>IF(P14&lt;&gt;"",IF(VLOOKUP(P14,'Joueurs-FFTT'!A:F,4,0)=0,"",VLOOKUP(P14,'Joueurs-FFTT'!A:F,4,0)),"")</f>
        <v/>
      </c>
      <c r="AC14" s="131"/>
      <c r="AD14" s="107" t="str">
        <f>IF(LEN(AB14)=4,LEFT(AB14,2),LEFT(AB14))</f>
        <v/>
      </c>
    </row>
    <row r="15" spans="1:45" ht="20.100000000000001" customHeight="1">
      <c r="A15" s="149"/>
      <c r="B15" s="149"/>
      <c r="C15" s="149"/>
      <c r="D15" s="107" t="s">
        <v>32</v>
      </c>
      <c r="E15" s="140" t="str">
        <f>IF(A15&lt;&gt;"",VLOOKUP(A15,'Joueurs-FFTT'!A:F,2,0),"")</f>
        <v/>
      </c>
      <c r="F15" s="140"/>
      <c r="G15" s="140"/>
      <c r="H15" s="140"/>
      <c r="I15" s="140" t="str">
        <f>IF(A15&lt;&gt;"",IF(VLOOKUP(A15,'Joueurs-FFTT'!A:F,3,0)=0,"",VLOOKUP(A15,'Joueurs-FFTT'!A:F,3,0)),"")</f>
        <v/>
      </c>
      <c r="J15" s="140"/>
      <c r="K15" s="140"/>
      <c r="L15" s="140"/>
      <c r="M15" s="131" t="str">
        <f>IF(A15&lt;&gt;"",IF(VLOOKUP(A15,'Joueurs-FFTT'!A:F,4,0)=0,"",VLOOKUP(A15,'Joueurs-FFTT'!A:F,4,0)),"")</f>
        <v/>
      </c>
      <c r="N15" s="131"/>
      <c r="O15" s="107" t="str">
        <f>IF(LEN(M15)=4,LEFT(M15,2),LEFT(M15))</f>
        <v/>
      </c>
      <c r="P15" s="149"/>
      <c r="Q15" s="149"/>
      <c r="R15" s="149"/>
      <c r="S15" s="107" t="s">
        <v>33</v>
      </c>
      <c r="T15" s="140" t="str">
        <f>IF(P15&lt;&gt;"",VLOOKUP(P15,'Joueurs-FFTT'!A:F,2,0),"")</f>
        <v/>
      </c>
      <c r="U15" s="140"/>
      <c r="V15" s="140"/>
      <c r="W15" s="140"/>
      <c r="X15" s="140" t="str">
        <f>IF(P15&lt;&gt;"",IF(VLOOKUP(P15,'Joueurs-FFTT'!A:F,3,0)=0,"",VLOOKUP(P15,'Joueurs-FFTT'!A:F,3,0)),"")</f>
        <v/>
      </c>
      <c r="Y15" s="140"/>
      <c r="Z15" s="140"/>
      <c r="AA15" s="140"/>
      <c r="AB15" s="131" t="str">
        <f>IF(P15&lt;&gt;"",IF(VLOOKUP(P15,'Joueurs-FFTT'!A:F,4,0)=0,"",VLOOKUP(P15,'Joueurs-FFTT'!A:F,4,0)),"")</f>
        <v/>
      </c>
      <c r="AC15" s="131"/>
      <c r="AD15" s="107" t="str">
        <f>IF(LEN(AB15)=4,LEFT(AB15,2),LEFT(AB15))</f>
        <v/>
      </c>
    </row>
    <row r="16" spans="1:45" ht="9.9499999999999993" customHeight="1"/>
    <row r="17" spans="1:45" ht="20.100000000000001" customHeight="1">
      <c r="A17" s="131" t="s">
        <v>34</v>
      </c>
      <c r="B17" s="131"/>
      <c r="C17" s="131"/>
      <c r="D17" s="131"/>
      <c r="E17" s="131"/>
      <c r="F17" s="131" t="s">
        <v>35</v>
      </c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48" t="s">
        <v>36</v>
      </c>
      <c r="AB17" s="148"/>
      <c r="AC17" s="148" t="s">
        <v>37</v>
      </c>
      <c r="AD17" s="148"/>
    </row>
    <row r="18" spans="1:45" ht="20.100000000000001" customHeight="1">
      <c r="A18" s="29">
        <v>1</v>
      </c>
      <c r="B18" s="29">
        <v>2</v>
      </c>
      <c r="C18" s="29">
        <v>3</v>
      </c>
      <c r="D18" s="29">
        <v>4</v>
      </c>
      <c r="E18" s="29">
        <v>5</v>
      </c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48"/>
      <c r="AB18" s="148"/>
      <c r="AC18" s="148"/>
      <c r="AD18" s="148"/>
      <c r="AH18" s="162"/>
      <c r="AI18" s="162"/>
    </row>
    <row r="19" spans="1:45" ht="20.100000000000001" customHeight="1">
      <c r="A19" s="109" t="str">
        <f>IF('Fiches place 3 et 4'!B4="","--",IF('Fiches place 3 et 4'!B4&gt;'Fiches place 3 et 4'!B6,'Fiches place 3 et 4'!B6,-'Fiches place 3 et 4'!B4))</f>
        <v>--</v>
      </c>
      <c r="B19" s="109" t="str">
        <f>IF('Fiches place 3 et 4'!C4="","--",IF('Fiches place 3 et 4'!C4&gt;'Fiches place 3 et 4'!C6,'Fiches place 3 et 4'!C6,-'Fiches place 3 et 4'!C4))</f>
        <v>--</v>
      </c>
      <c r="C19" s="109" t="str">
        <f>IF('Fiches place 3 et 4'!D4="","--",IF('Fiches place 3 et 4'!D4&gt;'Fiches place 3 et 4'!D6,'Fiches place 3 et 4'!D6,-'Fiches place 3 et 4'!D4))</f>
        <v>--</v>
      </c>
      <c r="D19" s="109" t="str">
        <f>IF('Fiches place 3 et 4'!E4="","--",IF('Fiches place 3 et 4'!E4&gt;'Fiches place 3 et 4'!E6,'Fiches place 3 et 4'!E6,-'Fiches place 3 et 4'!E4))</f>
        <v>--</v>
      </c>
      <c r="E19" s="109" t="str">
        <f>IF('Fiches place 3 et 4'!F4="","--",IF('Fiches place 3 et 4'!F4&gt;'Fiches place 3 et 4'!F6,'Fiches place 3 et 4'!F6,-'Fiches place 3 et 4'!F4))</f>
        <v>--</v>
      </c>
      <c r="F19" s="132" t="s">
        <v>30</v>
      </c>
      <c r="G19" s="129"/>
      <c r="H19" s="129" t="str">
        <f>IF(E14="W.O.",E14,IF(E14="","",UPPER(E14) &amp; " " &amp;  I14))</f>
        <v/>
      </c>
      <c r="I19" s="129"/>
      <c r="J19" s="129"/>
      <c r="K19" s="129"/>
      <c r="L19" s="129"/>
      <c r="M19" s="129"/>
      <c r="N19" s="129"/>
      <c r="O19" s="129" t="s">
        <v>38</v>
      </c>
      <c r="P19" s="129"/>
      <c r="Q19" s="129"/>
      <c r="R19" s="129" t="s">
        <v>31</v>
      </c>
      <c r="S19" s="129"/>
      <c r="T19" s="129" t="str">
        <f>IF(T14="W.O.",T14,IF(T14="","",UPPER(T14) &amp; " " &amp;  X14))</f>
        <v/>
      </c>
      <c r="U19" s="129"/>
      <c r="V19" s="129"/>
      <c r="W19" s="129"/>
      <c r="X19" s="129"/>
      <c r="Y19" s="129"/>
      <c r="Z19" s="130"/>
      <c r="AA19" s="131" t="str">
        <f t="shared" ref="AA19:AA23" si="0">IF(H$12="","",IF(H19="W.O.",0,IF(AM19=3,2,1)))</f>
        <v/>
      </c>
      <c r="AB19" s="131"/>
      <c r="AC19" s="131" t="str">
        <f t="shared" ref="AC19:AC23" si="1">IF(H$12="","",IF(T19="W.O.",0,IF(AS19=3,2,1)))</f>
        <v/>
      </c>
      <c r="AD19" s="131"/>
      <c r="AG19" s="30">
        <v>1</v>
      </c>
      <c r="AH19" s="106">
        <f>IF('Fiches place 3 et 4'!B4&gt;'Fiches place 3 et 4'!B6,1,0)</f>
        <v>0</v>
      </c>
      <c r="AI19" s="106">
        <f>IF('Fiches place 3 et 4'!C4&gt;'Fiches place 3 et 4'!C6,1,0)</f>
        <v>0</v>
      </c>
      <c r="AJ19" s="106">
        <f>IF('Fiches place 3 et 4'!D4&gt;'Fiches place 3 et 4'!D6,1,0)</f>
        <v>0</v>
      </c>
      <c r="AK19" s="106">
        <f>IF('Fiches place 3 et 4'!E4&gt;'Fiches place 3 et 4'!E6,1,0)</f>
        <v>0</v>
      </c>
      <c r="AL19" s="106">
        <f>IF('Fiches place 3 et 4'!F4&gt;'Fiches place 3 et 4'!F6,1,0)</f>
        <v>0</v>
      </c>
      <c r="AM19" s="108">
        <f t="shared" ref="AM19:AM23" si="2">IF(T19="W.O.",3,IF(H19="W.O.",0,SUM(AH19:AL19)))</f>
        <v>0</v>
      </c>
      <c r="AN19" s="106">
        <f>IF('Fiches place 3 et 4'!B4&lt;'Fiches place 3 et 4'!B6,1,0)</f>
        <v>0</v>
      </c>
      <c r="AO19" s="106">
        <f>IF('Fiches place 3 et 4'!C4&lt;'Fiches place 3 et 4'!C6,1,0)</f>
        <v>0</v>
      </c>
      <c r="AP19" s="106">
        <f>IF('Fiches place 3 et 4'!D4&lt;'Fiches place 3 et 4'!D6,1,0)</f>
        <v>0</v>
      </c>
      <c r="AQ19" s="106">
        <f>IF('Fiches place 3 et 4'!E4&lt;'Fiches place 3 et 4'!E6,1,0)</f>
        <v>0</v>
      </c>
      <c r="AR19" s="106">
        <f>IF('Fiches place 3 et 4'!F4&lt;'Fiches place 3 et 4'!F6,1,0)</f>
        <v>0</v>
      </c>
      <c r="AS19" s="108">
        <f t="shared" ref="AS19:AS23" si="3">IF(H19="W.O.",3,IF(T19="W.O.",0,SUM(AN19:AR19)))</f>
        <v>0</v>
      </c>
    </row>
    <row r="20" spans="1:45" ht="20.100000000000001" customHeight="1">
      <c r="A20" s="109" t="str">
        <f>IF('Fiches place 3 et 4'!J4="","--",IF('Fiches place 3 et 4'!J4&gt;'Fiches place 3 et 4'!J6,'Fiches place 3 et 4'!J6,-'Fiches place 3 et 4'!J4))</f>
        <v>--</v>
      </c>
      <c r="B20" s="109" t="str">
        <f>IF('Fiches place 3 et 4'!K4="","--",IF('Fiches place 3 et 4'!K4&gt;'Fiches place 3 et 4'!K6,'Fiches place 3 et 4'!K6,-'Fiches place 3 et 4'!K4))</f>
        <v>--</v>
      </c>
      <c r="C20" s="109" t="str">
        <f>IF('Fiches place 3 et 4'!L4="","--",IF('Fiches place 3 et 4'!L4&gt;'Fiches place 3 et 4'!L6,'Fiches place 3 et 4'!L6,-'Fiches place 3 et 4'!L4))</f>
        <v>--</v>
      </c>
      <c r="D20" s="109" t="str">
        <f>IF('Fiches place 3 et 4'!M4="","--",IF('Fiches place 3 et 4'!M4&gt;'Fiches place 3 et 4'!M6,'Fiches place 3 et 4'!M6,-'Fiches place 3 et 4'!M4))</f>
        <v>--</v>
      </c>
      <c r="E20" s="109" t="str">
        <f>IF('Fiches place 3 et 4'!N4="","--",IF('Fiches place 3 et 4'!N4&gt;'Fiches place 3 et 4'!N6,'Fiches place 3 et 4'!N6,-'Fiches place 3 et 4'!N4))</f>
        <v>--</v>
      </c>
      <c r="F20" s="132" t="s">
        <v>32</v>
      </c>
      <c r="G20" s="129"/>
      <c r="H20" s="129" t="str">
        <f>IF(E15="W.O.",E15,IF(E15="","",UPPER(E15) &amp; " " &amp;  I15))</f>
        <v/>
      </c>
      <c r="I20" s="129"/>
      <c r="J20" s="129"/>
      <c r="K20" s="129"/>
      <c r="L20" s="129"/>
      <c r="M20" s="129"/>
      <c r="N20" s="129"/>
      <c r="O20" s="129" t="s">
        <v>38</v>
      </c>
      <c r="P20" s="129"/>
      <c r="Q20" s="129"/>
      <c r="R20" s="129" t="s">
        <v>33</v>
      </c>
      <c r="S20" s="129"/>
      <c r="T20" s="129" t="str">
        <f>IF(T15="W.O.",T15,IF(T15="","",UPPER(T15) &amp; " " &amp;  X15))</f>
        <v/>
      </c>
      <c r="U20" s="129"/>
      <c r="V20" s="129"/>
      <c r="W20" s="129"/>
      <c r="X20" s="129"/>
      <c r="Y20" s="129"/>
      <c r="Z20" s="130"/>
      <c r="AA20" s="131" t="str">
        <f t="shared" si="0"/>
        <v/>
      </c>
      <c r="AB20" s="131"/>
      <c r="AC20" s="131" t="str">
        <f t="shared" si="1"/>
        <v/>
      </c>
      <c r="AD20" s="131"/>
      <c r="AG20" s="30">
        <v>2</v>
      </c>
      <c r="AH20" s="106">
        <f>IF('Fiches place 3 et 4'!J4&gt;'Fiches place 3 et 4'!J6,1,0)</f>
        <v>0</v>
      </c>
      <c r="AI20" s="106">
        <f>IF('Fiches place 3 et 4'!K4&gt;'Fiches place 3 et 4'!K6,1,0)</f>
        <v>0</v>
      </c>
      <c r="AJ20" s="106">
        <f>IF('Fiches place 3 et 4'!L4&gt;'Fiches place 3 et 4'!L6,1,0)</f>
        <v>0</v>
      </c>
      <c r="AK20" s="106">
        <f>IF('Fiches place 3 et 4'!M4&gt;'Fiches place 3 et 4'!M6,1,0)</f>
        <v>0</v>
      </c>
      <c r="AL20" s="106">
        <f>IF('Fiches place 3 et 4'!N4&gt;'Fiches place 3 et 4'!N6,1,0)</f>
        <v>0</v>
      </c>
      <c r="AM20" s="108">
        <f t="shared" si="2"/>
        <v>0</v>
      </c>
      <c r="AN20" s="106">
        <f>IF('Fiches place 3 et 4'!J4&lt;'Fiches place 3 et 4'!J6,1,0)</f>
        <v>0</v>
      </c>
      <c r="AO20" s="106">
        <f>IF('Fiches place 3 et 4'!K4&lt;'Fiches place 3 et 4'!K6,1,0)</f>
        <v>0</v>
      </c>
      <c r="AP20" s="106">
        <f>IF('Fiches place 3 et 4'!L4&lt;'Fiches place 3 et 4'!L6,1,0)</f>
        <v>0</v>
      </c>
      <c r="AQ20" s="106">
        <f>IF('Fiches place 3 et 4'!M4&lt;'Fiches place 3 et 4'!M6,1,0)</f>
        <v>0</v>
      </c>
      <c r="AR20" s="106">
        <f>IF('Fiches place 3 et 4'!N4&lt;'Fiches place 3 et 4'!N6,1,0)</f>
        <v>0</v>
      </c>
      <c r="AS20" s="108">
        <f t="shared" si="3"/>
        <v>0</v>
      </c>
    </row>
    <row r="21" spans="1:45" ht="20.100000000000001" customHeight="1">
      <c r="A21" s="109" t="str">
        <f>IF('Fiches place 3 et 4'!B12="","--",IF('Fiches place 3 et 4'!B12&gt;'Fiches place 3 et 4'!B14,'Fiches place 3 et 4'!B14,-'Fiches place 3 et 4'!B12))</f>
        <v>--</v>
      </c>
      <c r="B21" s="109" t="str">
        <f>IF('Fiches place 3 et 4'!C12="","--",IF('Fiches place 3 et 4'!C12&gt;'Fiches place 3 et 4'!C14,'Fiches place 3 et 4'!C14,-'Fiches place 3 et 4'!C12))</f>
        <v>--</v>
      </c>
      <c r="C21" s="109" t="str">
        <f>IF('Fiches place 3 et 4'!D12="","--",IF('Fiches place 3 et 4'!D12&gt;'Fiches place 3 et 4'!D14,'Fiches place 3 et 4'!D14,-'Fiches place 3 et 4'!D12))</f>
        <v>--</v>
      </c>
      <c r="D21" s="109" t="str">
        <f>IF('Fiches place 3 et 4'!E12="","--",IF('Fiches place 3 et 4'!E12&gt;'Fiches place 3 et 4'!E14,'Fiches place 3 et 4'!E14,-'Fiches place 3 et 4'!E12))</f>
        <v>--</v>
      </c>
      <c r="E21" s="109" t="str">
        <f>IF('Fiches place 3 et 4'!F12="","--",IF('Fiches place 3 et 4'!F12&gt;'Fiches place 3 et 4'!F14,'Fiches place 3 et 4'!F14,-'Fiches place 3 et 4'!F12))</f>
        <v>--</v>
      </c>
      <c r="F21" s="132" t="s">
        <v>140</v>
      </c>
      <c r="G21" s="129"/>
      <c r="H21" s="160" t="str">
        <f>E14&amp;"-"&amp;E15</f>
        <v>-</v>
      </c>
      <c r="I21" s="160"/>
      <c r="J21" s="160"/>
      <c r="K21" s="160"/>
      <c r="L21" s="160"/>
      <c r="M21" s="160"/>
      <c r="N21" s="160"/>
      <c r="O21" s="129" t="s">
        <v>38</v>
      </c>
      <c r="P21" s="129"/>
      <c r="Q21" s="129"/>
      <c r="R21" s="129" t="s">
        <v>140</v>
      </c>
      <c r="S21" s="129"/>
      <c r="T21" s="160" t="str">
        <f>T14&amp;"-"&amp;T15</f>
        <v>-</v>
      </c>
      <c r="U21" s="160"/>
      <c r="V21" s="160"/>
      <c r="W21" s="160"/>
      <c r="X21" s="160"/>
      <c r="Y21" s="160"/>
      <c r="Z21" s="160"/>
      <c r="AA21" s="131" t="str">
        <f t="shared" si="0"/>
        <v/>
      </c>
      <c r="AB21" s="131"/>
      <c r="AC21" s="131" t="str">
        <f t="shared" si="1"/>
        <v/>
      </c>
      <c r="AD21" s="131"/>
      <c r="AG21" s="30">
        <v>3</v>
      </c>
      <c r="AH21" s="106">
        <f>IF('Fiches place 3 et 4'!B12&gt;'Fiches place 3 et 4'!B14,1,0)</f>
        <v>0</v>
      </c>
      <c r="AI21" s="106">
        <f>IF('Fiches place 3 et 4'!C12&gt;'Fiches place 3 et 4'!C14,1,0)</f>
        <v>0</v>
      </c>
      <c r="AJ21" s="106">
        <f>IF('Fiches place 3 et 4'!D12&gt;'Fiches place 3 et 4'!D14,1,0)</f>
        <v>0</v>
      </c>
      <c r="AK21" s="106">
        <f>IF('Fiches place 3 et 4'!E12&gt;'Fiches place 3 et 4'!E14,1,0)</f>
        <v>0</v>
      </c>
      <c r="AL21" s="106">
        <f>IF('Fiches place 3 et 4'!F12&gt;'Fiches place 3 et 4'!F14,1,0)</f>
        <v>0</v>
      </c>
      <c r="AM21" s="108">
        <f t="shared" si="2"/>
        <v>0</v>
      </c>
      <c r="AN21" s="106">
        <f>IF('Fiches place 3 et 4'!B12&lt;'Fiches place 3 et 4'!B14,1,0)</f>
        <v>0</v>
      </c>
      <c r="AO21" s="106">
        <f>IF('Fiches place 3 et 4'!C12&lt;'Fiches place 3 et 4'!C14,1,0)</f>
        <v>0</v>
      </c>
      <c r="AP21" s="106">
        <f>IF('Fiches place 3 et 4'!D12&lt;'Fiches place 3 et 4'!D14,1,0)</f>
        <v>0</v>
      </c>
      <c r="AQ21" s="106">
        <f>IF('Fiches place 3 et 4'!E12&lt;'Fiches place 3 et 4'!E14,1,0)</f>
        <v>0</v>
      </c>
      <c r="AR21" s="106">
        <f>IF('Fiches place 3 et 4'!F12&lt;'Fiches place 3 et 4'!F14,1,0)</f>
        <v>0</v>
      </c>
      <c r="AS21" s="108">
        <f t="shared" si="3"/>
        <v>0</v>
      </c>
    </row>
    <row r="22" spans="1:45" ht="20.100000000000001" customHeight="1">
      <c r="A22" s="109" t="str">
        <f>IF('Fiches place 3 et 4'!J12="","--",IF('Fiches place 3 et 4'!J12&gt;'Fiches place 3 et 4'!J14,'Fiches place 3 et 4'!J14,-'Fiches place 3 et 4'!J12))</f>
        <v>--</v>
      </c>
      <c r="B22" s="109" t="str">
        <f>IF('Fiches place 3 et 4'!K12="","--",IF('Fiches place 3 et 4'!K12&gt;'Fiches place 3 et 4'!K14,'Fiches place 3 et 4'!K14,-'Fiches place 3 et 4'!K12))</f>
        <v>--</v>
      </c>
      <c r="C22" s="109" t="str">
        <f>IF('Fiches place 3 et 4'!L12="","--",IF('Fiches place 3 et 4'!L12&gt;'Fiches place 3 et 4'!L14,'Fiches place 3 et 4'!L14,-'Fiches place 3 et 4'!L12))</f>
        <v>--</v>
      </c>
      <c r="D22" s="109" t="str">
        <f>IF('Fiches place 3 et 4'!M12="","--",IF('Fiches place 3 et 4'!M12&gt;'Fiches place 3 et 4'!M14,'Fiches place 3 et 4'!M14,-'Fiches place 3 et 4'!M12))</f>
        <v>--</v>
      </c>
      <c r="E22" s="109" t="str">
        <f>IF('Fiches place 3 et 4'!N12="","--",IF('Fiches place 3 et 4'!N12&gt;'Fiches place 3 et 4'!N14,'Fiches place 3 et 4'!N14,-'Fiches place 3 et 4'!N12))</f>
        <v>--</v>
      </c>
      <c r="F22" s="132" t="s">
        <v>30</v>
      </c>
      <c r="G22" s="129"/>
      <c r="H22" s="129" t="str">
        <f>IF(E14="W.O.",E14,IF(E14="","",UPPER(E14) &amp; " " &amp;  I14))</f>
        <v/>
      </c>
      <c r="I22" s="129"/>
      <c r="J22" s="129"/>
      <c r="K22" s="129"/>
      <c r="L22" s="129"/>
      <c r="M22" s="129"/>
      <c r="N22" s="129"/>
      <c r="O22" s="129" t="s">
        <v>38</v>
      </c>
      <c r="P22" s="129"/>
      <c r="Q22" s="129"/>
      <c r="R22" s="129" t="s">
        <v>33</v>
      </c>
      <c r="S22" s="129"/>
      <c r="T22" s="129" t="str">
        <f>IF(T15="W.O.",T15,IF(T15="","",UPPER(T15) &amp; " " &amp;  X15))</f>
        <v/>
      </c>
      <c r="U22" s="129"/>
      <c r="V22" s="129"/>
      <c r="W22" s="129"/>
      <c r="X22" s="129"/>
      <c r="Y22" s="129"/>
      <c r="Z22" s="130"/>
      <c r="AA22" s="131" t="str">
        <f t="shared" si="0"/>
        <v/>
      </c>
      <c r="AB22" s="131"/>
      <c r="AC22" s="131" t="str">
        <f t="shared" si="1"/>
        <v/>
      </c>
      <c r="AD22" s="131"/>
      <c r="AG22" s="30">
        <v>4</v>
      </c>
      <c r="AH22" s="106">
        <f>IF('Fiches place 3 et 4'!J12&gt;'Fiches place 3 et 4'!J14,1,0)</f>
        <v>0</v>
      </c>
      <c r="AI22" s="106">
        <f>IF('Fiches place 3 et 4'!K12&gt;'Fiches place 3 et 4'!K14,1,0)</f>
        <v>0</v>
      </c>
      <c r="AJ22" s="106">
        <f>IF('Fiches place 3 et 4'!L12&gt;'Fiches place 3 et 4'!L14,1,0)</f>
        <v>0</v>
      </c>
      <c r="AK22" s="106">
        <f>IF('Fiches place 3 et 4'!M12&gt;'Fiches place 3 et 4'!M14,1,0)</f>
        <v>0</v>
      </c>
      <c r="AL22" s="106">
        <f>IF('Fiches place 3 et 4'!N12&gt;'Fiches place 3 et 4'!N14,1,0)</f>
        <v>0</v>
      </c>
      <c r="AM22" s="108">
        <f t="shared" si="2"/>
        <v>0</v>
      </c>
      <c r="AN22" s="106">
        <f>IF('Fiches place 3 et 4'!J12&lt;'Fiches place 3 et 4'!J14,1,0)</f>
        <v>0</v>
      </c>
      <c r="AO22" s="106">
        <f>IF('Fiches place 3 et 4'!K12&lt;'Fiches place 3 et 4'!K14,1,0)</f>
        <v>0</v>
      </c>
      <c r="AP22" s="106">
        <f>IF('Fiches place 3 et 4'!L12&lt;'Fiches place 3 et 4'!L14,1,0)</f>
        <v>0</v>
      </c>
      <c r="AQ22" s="106">
        <f>IF('Fiches place 3 et 4'!M12&lt;'Fiches place 3 et 4'!M14,1,0)</f>
        <v>0</v>
      </c>
      <c r="AR22" s="106">
        <f>IF('Fiches place 3 et 4'!N12&lt;'Fiches place 3 et 4'!N14,1,0)</f>
        <v>0</v>
      </c>
      <c r="AS22" s="108">
        <f t="shared" si="3"/>
        <v>0</v>
      </c>
    </row>
    <row r="23" spans="1:45" ht="20.100000000000001" customHeight="1">
      <c r="A23" s="109" t="str">
        <f>IF('Fiches place 3 et 4'!B20="","--",IF('Fiches place 3 et 4'!B20&gt;'Fiches place 3 et 4'!B22,'Fiches place 3 et 4'!B22,-'Fiches place 3 et 4'!B20))</f>
        <v>--</v>
      </c>
      <c r="B23" s="109" t="str">
        <f>IF('Fiches place 3 et 4'!C20="","--",IF('Fiches place 3 et 4'!C20&gt;'Fiches place 3 et 4'!C22,'Fiches place 3 et 4'!C22,-'Fiches place 3 et 4'!C20))</f>
        <v>--</v>
      </c>
      <c r="C23" s="109" t="str">
        <f>IF('Fiches place 3 et 4'!D20="","--",IF('Fiches place 3 et 4'!D20&gt;'Fiches place 3 et 4'!D22,'Fiches place 3 et 4'!D22,-'Fiches place 3 et 4'!D20))</f>
        <v>--</v>
      </c>
      <c r="D23" s="109" t="str">
        <f>IF('Fiches place 3 et 4'!E20="","--",IF('Fiches place 3 et 4'!E20&gt;'Fiches place 3 et 4'!E22,'Fiches place 3 et 4'!E22,-'Fiches place 3 et 4'!E20))</f>
        <v>--</v>
      </c>
      <c r="E23" s="109" t="str">
        <f>IF('Fiches place 3 et 4'!F20="","--",IF('Fiches place 3 et 4'!F20&gt;'Fiches place 3 et 4'!F22,'Fiches place 3 et 4'!F22,-'Fiches place 3 et 4'!F20))</f>
        <v>--</v>
      </c>
      <c r="F23" s="132" t="s">
        <v>32</v>
      </c>
      <c r="G23" s="129"/>
      <c r="H23" s="129" t="str">
        <f>IF(E15="W.O.",E15,IF(E15="","",UPPER(E15) &amp; " " &amp;  I15))</f>
        <v/>
      </c>
      <c r="I23" s="129"/>
      <c r="J23" s="129"/>
      <c r="K23" s="129"/>
      <c r="L23" s="129"/>
      <c r="M23" s="129"/>
      <c r="N23" s="129"/>
      <c r="O23" s="129" t="s">
        <v>38</v>
      </c>
      <c r="P23" s="129"/>
      <c r="Q23" s="129"/>
      <c r="R23" s="129" t="s">
        <v>31</v>
      </c>
      <c r="S23" s="129"/>
      <c r="T23" s="129" t="str">
        <f>IF(T14="W.O.",T14,IF(T14="","",UPPER(T14) &amp; " " &amp;  X14))</f>
        <v/>
      </c>
      <c r="U23" s="129"/>
      <c r="V23" s="129"/>
      <c r="W23" s="129"/>
      <c r="X23" s="129"/>
      <c r="Y23" s="129"/>
      <c r="Z23" s="130"/>
      <c r="AA23" s="131" t="str">
        <f t="shared" si="0"/>
        <v/>
      </c>
      <c r="AB23" s="131"/>
      <c r="AC23" s="131" t="str">
        <f t="shared" si="1"/>
        <v/>
      </c>
      <c r="AD23" s="131"/>
      <c r="AG23" s="30">
        <v>5</v>
      </c>
      <c r="AH23" s="106">
        <f>IF('Fiches place 3 et 4'!B20&gt;'Fiches place 3 et 4'!B22,1,0)</f>
        <v>0</v>
      </c>
      <c r="AI23" s="106">
        <f>IF('Fiches place 3 et 4'!C20&gt;'Fiches place 3 et 4'!C22,1,0)</f>
        <v>0</v>
      </c>
      <c r="AJ23" s="106">
        <f>IF('Fiches place 3 et 4'!D20&gt;'Fiches place 3 et 4'!D22,1,0)</f>
        <v>0</v>
      </c>
      <c r="AK23" s="106">
        <f>IF('Fiches place 3 et 4'!E20&gt;'Fiches place 3 et 4'!E22,1,0)</f>
        <v>0</v>
      </c>
      <c r="AL23" s="106">
        <f>IF('Fiches place 3 et 4'!F20&gt;'Fiches place 3 et 4'!F22,1,0)</f>
        <v>0</v>
      </c>
      <c r="AM23" s="108">
        <f t="shared" si="2"/>
        <v>0</v>
      </c>
      <c r="AN23" s="106">
        <f>IF('Fiches place 3 et 4'!B20&lt;'Fiches place 3 et 4'!B22,1,0)</f>
        <v>0</v>
      </c>
      <c r="AO23" s="106">
        <f>IF('Fiches place 3 et 4'!C20&lt;'Fiches place 3 et 4'!C22,1,0)</f>
        <v>0</v>
      </c>
      <c r="AP23" s="106">
        <f>IF('Fiches place 3 et 4'!D20&lt;'Fiches place 3 et 4'!D22,1,0)</f>
        <v>0</v>
      </c>
      <c r="AQ23" s="106">
        <f>IF('Fiches place 3 et 4'!E20&lt;'Fiches place 3 et 4'!E22,1,0)</f>
        <v>0</v>
      </c>
      <c r="AR23" s="106">
        <f>IF('Fiches place 3 et 4'!F20&lt;'Fiches place 3 et 4'!F22,1,0)</f>
        <v>0</v>
      </c>
      <c r="AS23" s="108">
        <f t="shared" si="3"/>
        <v>0</v>
      </c>
    </row>
    <row r="24" spans="1:45" ht="20.100000000000001" customHeight="1">
      <c r="A24" s="110"/>
      <c r="B24" s="193" t="s">
        <v>291</v>
      </c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R24" s="131" t="s">
        <v>39</v>
      </c>
      <c r="S24" s="131"/>
      <c r="T24" s="131"/>
      <c r="U24" s="131"/>
      <c r="V24" s="131"/>
      <c r="W24" s="131"/>
      <c r="X24" s="131"/>
      <c r="Y24" s="131"/>
      <c r="Z24" s="131"/>
      <c r="AA24" s="131" t="str">
        <f>IF(H12="","",SUM(AA19:AB23))</f>
        <v/>
      </c>
      <c r="AB24" s="131"/>
      <c r="AC24" s="131" t="str">
        <f>IF(H12="","",SUM(AC19:AD23))</f>
        <v/>
      </c>
      <c r="AD24" s="131"/>
      <c r="AG24" s="31"/>
      <c r="AH24" s="163">
        <f>SUM(A19:E23)</f>
        <v>0</v>
      </c>
      <c r="AI24" s="163"/>
      <c r="AJ24" s="32"/>
      <c r="AK24" s="32"/>
      <c r="AL24" s="32"/>
      <c r="AM24" s="30">
        <f>SUM(AH19:AL23)</f>
        <v>0</v>
      </c>
      <c r="AN24" s="32"/>
      <c r="AO24" s="32"/>
      <c r="AP24" s="32"/>
      <c r="AQ24" s="32"/>
      <c r="AR24" s="32"/>
      <c r="AS24" s="30">
        <f>SUM(AN19:AR23)</f>
        <v>0</v>
      </c>
    </row>
    <row r="25" spans="1:45" ht="9.9499999999999993" customHeight="1"/>
    <row r="26" spans="1:45" ht="20.100000000000001" customHeight="1">
      <c r="A26" s="148" t="s">
        <v>156</v>
      </c>
      <c r="B26" s="148"/>
      <c r="C26" s="148"/>
      <c r="D26" s="148"/>
      <c r="E26" s="148"/>
      <c r="F26" s="148" t="s">
        <v>155</v>
      </c>
      <c r="G26" s="148"/>
      <c r="H26" s="148"/>
      <c r="I26" s="148"/>
      <c r="J26" s="148"/>
      <c r="M26" s="198" t="s">
        <v>87</v>
      </c>
      <c r="N26" s="199"/>
      <c r="O26" s="199"/>
      <c r="P26" s="199"/>
      <c r="Q26" s="199"/>
      <c r="R26" s="200"/>
      <c r="S26" s="200"/>
      <c r="T26" s="200"/>
      <c r="U26" s="200"/>
      <c r="V26" s="200"/>
      <c r="X26" s="131" t="s">
        <v>42</v>
      </c>
      <c r="Y26" s="166"/>
      <c r="Z26" s="166"/>
      <c r="AA26" s="166"/>
      <c r="AB26" s="166"/>
      <c r="AC26" s="166"/>
      <c r="AD26" s="166"/>
    </row>
    <row r="27" spans="1:45" ht="20.100000000000001" customHeight="1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10"/>
      <c r="L27" s="110"/>
      <c r="M27" s="33" t="s">
        <v>71</v>
      </c>
      <c r="N27" s="189" t="str">
        <f>IF(H12="","",'rencontre place 1 et 2'!N27:V27)</f>
        <v/>
      </c>
      <c r="O27" s="189"/>
      <c r="P27" s="189"/>
      <c r="Q27" s="189"/>
      <c r="R27" s="189"/>
      <c r="S27" s="189"/>
      <c r="T27" s="189"/>
      <c r="U27" s="189"/>
      <c r="V27" s="190"/>
      <c r="W27" s="34"/>
      <c r="X27" s="186" t="str">
        <f>IF(H12="","",Renseignements!B8)</f>
        <v/>
      </c>
      <c r="Y27" s="187"/>
      <c r="Z27" s="187"/>
      <c r="AA27" s="187"/>
      <c r="AB27" s="187"/>
      <c r="AC27" s="187"/>
      <c r="AD27" s="188"/>
    </row>
    <row r="28" spans="1:45" ht="20.100000000000001" customHeight="1">
      <c r="A28" s="179"/>
      <c r="B28" s="180"/>
      <c r="C28" s="180"/>
      <c r="D28" s="180"/>
      <c r="E28" s="181"/>
      <c r="F28" s="179"/>
      <c r="G28" s="180"/>
      <c r="H28" s="180"/>
      <c r="I28" s="180"/>
      <c r="J28" s="181"/>
      <c r="K28" s="110"/>
      <c r="L28" s="110"/>
      <c r="M28" s="35" t="s">
        <v>72</v>
      </c>
      <c r="N28" s="191" t="str">
        <f>IF(H12="","",'rencontre place 1 et 2'!N28:V28)</f>
        <v/>
      </c>
      <c r="O28" s="191"/>
      <c r="P28" s="191"/>
      <c r="Q28" s="191"/>
      <c r="R28" s="191"/>
      <c r="S28" s="191"/>
      <c r="T28" s="191"/>
      <c r="U28" s="191"/>
      <c r="V28" s="192"/>
      <c r="W28" s="36"/>
      <c r="X28" s="173"/>
      <c r="Y28" s="174"/>
      <c r="Z28" s="174"/>
      <c r="AA28" s="174"/>
      <c r="AB28" s="174"/>
      <c r="AC28" s="174"/>
      <c r="AD28" s="175"/>
    </row>
    <row r="29" spans="1:45" ht="20.100000000000001" customHeight="1">
      <c r="A29" s="167"/>
      <c r="B29" s="168"/>
      <c r="C29" s="168"/>
      <c r="D29" s="168"/>
      <c r="E29" s="169"/>
      <c r="F29" s="167"/>
      <c r="G29" s="168"/>
      <c r="H29" s="168"/>
      <c r="I29" s="168"/>
      <c r="J29" s="169"/>
      <c r="K29" s="110"/>
      <c r="L29" s="110"/>
      <c r="M29" s="35" t="s">
        <v>73</v>
      </c>
      <c r="N29" s="194" t="str">
        <f>IF(H12="","",IF(AA24&gt;AC24,H12&amp;" - "&amp;O12,IF(AA24&lt;AC24,W12&amp;" - "&amp;AD12,IF(AM24&gt;AS24,H12&amp;" - "&amp;O12,IF(AM24=AS24,IF(AH24&lt;0,H12&amp;" - "&amp;O12,IF(AH24=0,"égalité",W12&amp;" - "&amp;AD12)),W12&amp;" - "&amp;AD12)))))</f>
        <v/>
      </c>
      <c r="O29" s="194"/>
      <c r="P29" s="194"/>
      <c r="Q29" s="194"/>
      <c r="R29" s="194"/>
      <c r="S29" s="194"/>
      <c r="T29" s="194"/>
      <c r="U29" s="194"/>
      <c r="V29" s="195"/>
      <c r="X29" s="173"/>
      <c r="Y29" s="174"/>
      <c r="Z29" s="174"/>
      <c r="AA29" s="174"/>
      <c r="AB29" s="174"/>
      <c r="AC29" s="174"/>
      <c r="AD29" s="175"/>
    </row>
    <row r="30" spans="1:45" ht="20.100000000000001" customHeight="1">
      <c r="A30" s="170"/>
      <c r="B30" s="171"/>
      <c r="C30" s="171"/>
      <c r="D30" s="171"/>
      <c r="E30" s="172"/>
      <c r="F30" s="170"/>
      <c r="G30" s="171"/>
      <c r="H30" s="171"/>
      <c r="I30" s="171"/>
      <c r="J30" s="172"/>
      <c r="K30" s="110"/>
      <c r="L30" s="110"/>
      <c r="M30" s="37" t="s">
        <v>74</v>
      </c>
      <c r="N30" s="203" t="str">
        <f>IF(H12="","",IF(AA24&lt;AC24,H12&amp;" - "&amp;O12,IF(AA24&gt;AC24,W12&amp;" - "&amp;AD12,IF(AM24&lt;AS24,H12&amp;" - "&amp;O12,IF(AM24=AS24,IF(AH24&gt;0,H12&amp;" - "&amp;O12,IF(AH24=0,"égalité",W12&amp;" - "&amp;AD12)),W12&amp;" - "&amp;AD12)))))</f>
        <v/>
      </c>
      <c r="O30" s="203"/>
      <c r="P30" s="203"/>
      <c r="Q30" s="203"/>
      <c r="R30" s="203"/>
      <c r="S30" s="203"/>
      <c r="T30" s="203"/>
      <c r="U30" s="203"/>
      <c r="V30" s="204"/>
      <c r="X30" s="176"/>
      <c r="Y30" s="177"/>
      <c r="Z30" s="177"/>
      <c r="AA30" s="177"/>
      <c r="AB30" s="177"/>
      <c r="AC30" s="177"/>
      <c r="AD30" s="178"/>
    </row>
  </sheetData>
  <sheetProtection algorithmName="SHA-512" hashValue="sgTNHKK3ZvzHuOir1ZeZ8S284LDLbWd837uCfNTZ0fG/Sew6ORaidGbYmjt3/dQcUy0lXzMxRayK10c2YcvO9A==" saltValue="Sdwx71OBfHuyzXAV2gLwpw==" spinCount="100000" sheet="1" scenarios="1" insertRows="0" autoFilter="0"/>
  <mergeCells count="110"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  <mergeCell ref="F6:O6"/>
    <mergeCell ref="P6:Y6"/>
    <mergeCell ref="E1:Y2"/>
    <mergeCell ref="AA1:AD1"/>
    <mergeCell ref="F8:O8"/>
    <mergeCell ref="P8:Y8"/>
    <mergeCell ref="F10:M10"/>
    <mergeCell ref="N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7:E17"/>
    <mergeCell ref="F17:Z18"/>
    <mergeCell ref="AA17:AB18"/>
    <mergeCell ref="AC17:AD18"/>
    <mergeCell ref="AH18:AI18"/>
    <mergeCell ref="F19:G19"/>
    <mergeCell ref="H19:N19"/>
    <mergeCell ref="O19:Q19"/>
    <mergeCell ref="R19:S19"/>
    <mergeCell ref="T19:Z19"/>
    <mergeCell ref="AA19:AB19"/>
    <mergeCell ref="AC19:AD19"/>
    <mergeCell ref="F22:G22"/>
    <mergeCell ref="H22:N22"/>
    <mergeCell ref="O22:Q22"/>
    <mergeCell ref="R22:S22"/>
    <mergeCell ref="T22:Z22"/>
    <mergeCell ref="AA22:AB22"/>
    <mergeCell ref="AC22:AD22"/>
    <mergeCell ref="F20:G20"/>
    <mergeCell ref="H20:N20"/>
    <mergeCell ref="O20:Q20"/>
    <mergeCell ref="R20:S20"/>
    <mergeCell ref="T20:Z20"/>
    <mergeCell ref="AA20:AB20"/>
    <mergeCell ref="AC20:AD20"/>
    <mergeCell ref="AC21:AD21"/>
    <mergeCell ref="F21:G21"/>
    <mergeCell ref="H21:N21"/>
    <mergeCell ref="O21:Q21"/>
    <mergeCell ref="R21:S21"/>
    <mergeCell ref="T21:Z21"/>
    <mergeCell ref="AA21:AB21"/>
    <mergeCell ref="AH24:AI24"/>
    <mergeCell ref="A26:E27"/>
    <mergeCell ref="F26:J27"/>
    <mergeCell ref="M26:V26"/>
    <mergeCell ref="X26:AD26"/>
    <mergeCell ref="N27:V27"/>
    <mergeCell ref="F23:G23"/>
    <mergeCell ref="H23:N23"/>
    <mergeCell ref="O23:Q23"/>
    <mergeCell ref="R23:S23"/>
    <mergeCell ref="T23:Z23"/>
    <mergeCell ref="AA23:AB23"/>
    <mergeCell ref="X27:AD27"/>
    <mergeCell ref="A28:E28"/>
    <mergeCell ref="F28:J28"/>
    <mergeCell ref="N28:V28"/>
    <mergeCell ref="X28:AD30"/>
    <mergeCell ref="A29:E30"/>
    <mergeCell ref="F29:J30"/>
    <mergeCell ref="N29:V29"/>
    <mergeCell ref="N30:V30"/>
    <mergeCell ref="AC23:AD23"/>
    <mergeCell ref="R24:Z24"/>
    <mergeCell ref="AA24:AB24"/>
    <mergeCell ref="AC24:AD24"/>
    <mergeCell ref="B24:P24"/>
  </mergeCells>
  <conditionalFormatting sqref="A14:C15">
    <cfRule type="duplicateValues" dxfId="8" priority="71" stopIfTrue="1"/>
  </conditionalFormatting>
  <conditionalFormatting sqref="P14:R15">
    <cfRule type="duplicateValues" dxfId="7" priority="72" stopIfTrue="1"/>
  </conditionalFormatting>
  <conditionalFormatting sqref="A19:E23">
    <cfRule type="expression" dxfId="6" priority="7" stopIfTrue="1">
      <formula>$T19="W.O."</formula>
    </cfRule>
    <cfRule type="expression" dxfId="5" priority="8" stopIfTrue="1">
      <formula>$H19="W.O."</formula>
    </cfRule>
  </conditionalFormatting>
  <conditionalFormatting sqref="H12:O12 W12:AD12">
    <cfRule type="expression" dxfId="4" priority="5" stopIfTrue="1">
      <formula>AND($H$12&amp;$O$12&amp;$W$12&amp;$AD$12&lt;&gt;"",$H$12&amp;$O$12=$W$12&amp;$AD$12)</formula>
    </cfRule>
  </conditionalFormatting>
  <conditionalFormatting sqref="H19:N23">
    <cfRule type="expression" dxfId="3" priority="3" stopIfTrue="1">
      <formula>$AA19&lt;2</formula>
    </cfRule>
    <cfRule type="expression" dxfId="2" priority="4" stopIfTrue="1">
      <formula>$AA19&gt;1</formula>
    </cfRule>
  </conditionalFormatting>
  <conditionalFormatting sqref="T19:Z23">
    <cfRule type="expression" dxfId="1" priority="1" stopIfTrue="1">
      <formula>$AC19&lt;2</formula>
    </cfRule>
    <cfRule type="expression" dxfId="0" priority="2" stopIfTrue="1">
      <formula>$AC19&gt;1</formula>
    </cfRule>
  </conditionalFormatting>
  <dataValidations count="4">
    <dataValidation type="list" errorStyle="warning" allowBlank="1" showInputMessage="1" showErrorMessage="1" sqref="AD12">
      <formula1>"1,2,3,4,5,6,7,8,9"</formula1>
    </dataValidation>
    <dataValidation type="list" errorStyle="information" allowBlank="1" showInputMessage="1" showErrorMessage="1" error="Indiquez de préférence le NOM d'un des joueurs de l'équipe ABCD." sqref="A28:E28">
      <formula1>$E$14:$E$15</formula1>
    </dataValidation>
    <dataValidation type="list" errorStyle="information" allowBlank="1" showInputMessage="1" showErrorMessage="1" error="Indiquez de préférence le NOM d'un des joueurs de l'équipe XYZW." sqref="F28:J28">
      <formula1>$T$14:$T$15</formula1>
    </dataValidation>
    <dataValidation type="list" errorStyle="warning" allowBlank="1" showInputMessage="1" showErrorMessage="1" sqref="O12">
      <formula1>"1,2,3,4,5,6,7,8,9"</formula1>
    </dataValidation>
  </dataValidations>
  <printOptions horizontalCentered="1" verticalCentered="1"/>
  <pageMargins left="0" right="0" top="0" bottom="0" header="0" footer="0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'Clubs-FFTT'!$A$2:$A$35</xm:f>
          </x14:formula1>
          <xm:sqref>W12:AC12</xm:sqref>
        </x14:dataValidation>
        <x14:dataValidation type="list" allowBlank="1" showInputMessage="1" showErrorMessage="1">
          <x14:formula1>
            <xm:f>'Clubs-FFTT'!$A$2:$A$37</xm:f>
          </x14:formula1>
          <xm:sqref>H12:N12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rgb="FF92D050"/>
    <pageSetUpPr fitToPage="1"/>
  </sheetPr>
  <dimension ref="A1:N30"/>
  <sheetViews>
    <sheetView zoomScale="85" zoomScaleNormal="85" workbookViewId="0">
      <selection activeCell="A11" sqref="A11"/>
    </sheetView>
  </sheetViews>
  <sheetFormatPr baseColWidth="10" defaultColWidth="11.42578125" defaultRowHeight="14.25"/>
  <cols>
    <col min="1" max="1" width="26.7109375" style="57" customWidth="1"/>
    <col min="2" max="6" width="4.28515625" style="57" customWidth="1"/>
    <col min="7" max="8" width="3" style="57" customWidth="1"/>
    <col min="9" max="9" width="26.7109375" style="57" customWidth="1"/>
    <col min="10" max="14" width="4.28515625" style="57" customWidth="1"/>
    <col min="15" max="16384" width="11.42578125" style="57"/>
  </cols>
  <sheetData>
    <row r="1" spans="1:14" s="50" customFormat="1" ht="50.1" customHeight="1">
      <c r="A1" s="209" t="str">
        <f ca="1">Renseignements!B$7 &amp; " - D " &amp; Renseignements!B$6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Poussins - D 1  / Fiches 1 contre 4
 - 
 - </v>
      </c>
      <c r="B1" s="210"/>
      <c r="C1" s="210"/>
      <c r="D1" s="211"/>
      <c r="E1" s="205">
        <v>1</v>
      </c>
      <c r="F1" s="206"/>
      <c r="G1" s="70"/>
      <c r="I1" s="209" t="str">
        <f ca="1">Renseignements!B$7 &amp; " - D " &amp; Renseignements!B$6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Poussins - D 1  / Fiches 1 contre 4
 - 
 - </v>
      </c>
      <c r="J1" s="210"/>
      <c r="K1" s="210"/>
      <c r="L1" s="211"/>
      <c r="M1" s="205">
        <f>E1+1</f>
        <v>2</v>
      </c>
      <c r="N1" s="206"/>
    </row>
    <row r="2" spans="1:14" s="50" customFormat="1" ht="24.95" customHeight="1">
      <c r="A2" s="51" t="s">
        <v>75</v>
      </c>
      <c r="B2" s="207" t="s">
        <v>76</v>
      </c>
      <c r="C2" s="207"/>
      <c r="D2" s="52" t="s">
        <v>79</v>
      </c>
      <c r="E2" s="207" t="s">
        <v>77</v>
      </c>
      <c r="F2" s="208"/>
      <c r="G2" s="70"/>
      <c r="I2" s="51" t="s">
        <v>75</v>
      </c>
      <c r="J2" s="207" t="s">
        <v>76</v>
      </c>
      <c r="K2" s="207"/>
      <c r="L2" s="52" t="s">
        <v>79</v>
      </c>
      <c r="M2" s="207" t="s">
        <v>77</v>
      </c>
      <c r="N2" s="208"/>
    </row>
    <row r="3" spans="1:14" s="50" customFormat="1" ht="24.95" customHeight="1">
      <c r="A3" s="53" t="s">
        <v>78</v>
      </c>
      <c r="B3" s="54">
        <v>1</v>
      </c>
      <c r="C3" s="54">
        <v>2</v>
      </c>
      <c r="D3" s="54">
        <v>3</v>
      </c>
      <c r="E3" s="54">
        <v>4</v>
      </c>
      <c r="F3" s="55">
        <v>5</v>
      </c>
      <c r="G3" s="70"/>
      <c r="I3" s="53" t="s">
        <v>78</v>
      </c>
      <c r="J3" s="54">
        <v>1</v>
      </c>
      <c r="K3" s="54">
        <v>2</v>
      </c>
      <c r="L3" s="54">
        <v>3</v>
      </c>
      <c r="M3" s="54">
        <v>4</v>
      </c>
      <c r="N3" s="55">
        <v>5</v>
      </c>
    </row>
    <row r="4" spans="1:14" ht="30" customHeight="1">
      <c r="A4" s="56" t="str">
        <f>'rencontre 1 contre 4'!H19</f>
        <v/>
      </c>
      <c r="B4" s="96"/>
      <c r="C4" s="96"/>
      <c r="D4" s="96"/>
      <c r="E4" s="96"/>
      <c r="F4" s="97"/>
      <c r="G4" s="71"/>
      <c r="I4" s="58" t="str">
        <f>'rencontre 1 contre 4'!H20</f>
        <v/>
      </c>
      <c r="J4" s="101"/>
      <c r="K4" s="101"/>
      <c r="L4" s="101"/>
      <c r="M4" s="101"/>
      <c r="N4" s="102"/>
    </row>
    <row r="5" spans="1:14" ht="24.95" customHeight="1">
      <c r="A5" s="59" t="s">
        <v>38</v>
      </c>
      <c r="B5" s="68"/>
      <c r="C5" s="68"/>
      <c r="D5" s="68"/>
      <c r="E5" s="68"/>
      <c r="F5" s="69"/>
      <c r="G5" s="71"/>
      <c r="I5" s="61" t="s">
        <v>38</v>
      </c>
      <c r="N5" s="60"/>
    </row>
    <row r="6" spans="1:14" ht="30" customHeight="1">
      <c r="A6" s="62" t="str">
        <f>'rencontre 1 contre 4'!T19</f>
        <v/>
      </c>
      <c r="B6" s="98"/>
      <c r="C6" s="99"/>
      <c r="D6" s="99"/>
      <c r="E6" s="99"/>
      <c r="F6" s="100"/>
      <c r="G6" s="71"/>
      <c r="I6" s="63" t="str">
        <f>'rencontre 1 contre 4'!T20</f>
        <v/>
      </c>
      <c r="J6" s="99"/>
      <c r="K6" s="99"/>
      <c r="L6" s="99"/>
      <c r="M6" s="99"/>
      <c r="N6" s="103"/>
    </row>
    <row r="7" spans="1:14" ht="15" customHeight="1">
      <c r="A7" s="72"/>
      <c r="B7" s="72"/>
      <c r="C7" s="72"/>
      <c r="D7" s="72"/>
      <c r="E7" s="72"/>
      <c r="F7" s="72"/>
      <c r="G7" s="82"/>
      <c r="H7" s="72"/>
      <c r="I7" s="72"/>
      <c r="J7" s="72"/>
      <c r="K7" s="72"/>
      <c r="L7" s="72"/>
      <c r="M7" s="72"/>
      <c r="N7" s="72"/>
    </row>
    <row r="8" spans="1:14" ht="15" customHeight="1">
      <c r="A8" s="73"/>
      <c r="B8" s="73"/>
      <c r="C8" s="73"/>
      <c r="D8" s="73"/>
      <c r="E8" s="73"/>
      <c r="F8" s="73"/>
      <c r="G8" s="71"/>
      <c r="H8" s="73"/>
      <c r="I8" s="73"/>
      <c r="J8" s="73"/>
      <c r="K8" s="73"/>
      <c r="L8" s="73"/>
      <c r="M8" s="73"/>
      <c r="N8" s="73"/>
    </row>
    <row r="9" spans="1:14" s="50" customFormat="1" ht="50.1" customHeight="1">
      <c r="A9" s="209" t="str">
        <f ca="1">Renseignements!B$7 &amp; " - D " &amp; Renseignements!B$6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Poussins - D 1  / Fiches 1 contre 4
 - 
 - </v>
      </c>
      <c r="B9" s="210"/>
      <c r="C9" s="210"/>
      <c r="D9" s="211"/>
      <c r="E9" s="205">
        <f>E1+2</f>
        <v>3</v>
      </c>
      <c r="F9" s="206"/>
      <c r="G9" s="80"/>
      <c r="H9" s="81"/>
      <c r="I9" s="209" t="str">
        <f ca="1">Renseignements!B$7 &amp; " - D " &amp; Renseignements!B$6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Poussins - D 1  / Fiches 1 contre 4
 - 
 - </v>
      </c>
      <c r="J9" s="210"/>
      <c r="K9" s="210"/>
      <c r="L9" s="211"/>
      <c r="M9" s="205">
        <f>M1+2</f>
        <v>4</v>
      </c>
      <c r="N9" s="206"/>
    </row>
    <row r="10" spans="1:14" s="50" customFormat="1" ht="24.95" customHeight="1">
      <c r="A10" s="51" t="s">
        <v>75</v>
      </c>
      <c r="B10" s="207" t="s">
        <v>76</v>
      </c>
      <c r="C10" s="207"/>
      <c r="D10" s="52" t="s">
        <v>79</v>
      </c>
      <c r="E10" s="207" t="s">
        <v>77</v>
      </c>
      <c r="F10" s="208"/>
      <c r="G10" s="70"/>
      <c r="H10" s="74"/>
      <c r="I10" s="51" t="s">
        <v>75</v>
      </c>
      <c r="J10" s="207" t="s">
        <v>76</v>
      </c>
      <c r="K10" s="207"/>
      <c r="L10" s="52" t="s">
        <v>79</v>
      </c>
      <c r="M10" s="207" t="s">
        <v>77</v>
      </c>
      <c r="N10" s="208"/>
    </row>
    <row r="11" spans="1:14" s="50" customFormat="1" ht="24.95" customHeight="1">
      <c r="A11" s="53" t="s">
        <v>78</v>
      </c>
      <c r="B11" s="54">
        <v>1</v>
      </c>
      <c r="C11" s="54">
        <v>2</v>
      </c>
      <c r="D11" s="54">
        <v>3</v>
      </c>
      <c r="E11" s="54">
        <v>4</v>
      </c>
      <c r="F11" s="55">
        <v>5</v>
      </c>
      <c r="G11" s="70"/>
      <c r="H11" s="74"/>
      <c r="I11" s="53" t="s">
        <v>78</v>
      </c>
      <c r="J11" s="54">
        <v>1</v>
      </c>
      <c r="K11" s="54">
        <v>2</v>
      </c>
      <c r="L11" s="54">
        <v>3</v>
      </c>
      <c r="M11" s="54">
        <v>4</v>
      </c>
      <c r="N11" s="55">
        <v>5</v>
      </c>
    </row>
    <row r="12" spans="1:14" ht="30" customHeight="1">
      <c r="A12" s="56" t="str">
        <f>'rencontre 1 contre 4'!H21</f>
        <v>-</v>
      </c>
      <c r="B12" s="101"/>
      <c r="C12" s="101"/>
      <c r="D12" s="101"/>
      <c r="E12" s="101"/>
      <c r="F12" s="102"/>
      <c r="G12" s="71"/>
      <c r="H12" s="73"/>
      <c r="I12" s="58" t="str">
        <f>'rencontre 1 contre 4'!H22</f>
        <v/>
      </c>
      <c r="J12" s="101"/>
      <c r="K12" s="101"/>
      <c r="L12" s="101"/>
      <c r="M12" s="101"/>
      <c r="N12" s="102"/>
    </row>
    <row r="13" spans="1:14" ht="24.95" customHeight="1">
      <c r="A13" s="59" t="s">
        <v>38</v>
      </c>
      <c r="B13" s="73"/>
      <c r="C13" s="73"/>
      <c r="D13" s="73"/>
      <c r="E13" s="73"/>
      <c r="F13" s="60"/>
      <c r="G13" s="71"/>
      <c r="H13" s="73"/>
      <c r="I13" s="61" t="s">
        <v>38</v>
      </c>
      <c r="J13" s="73"/>
      <c r="K13" s="73"/>
      <c r="L13" s="73"/>
      <c r="M13" s="73"/>
      <c r="N13" s="60"/>
    </row>
    <row r="14" spans="1:14" ht="30" customHeight="1">
      <c r="A14" s="75" t="str">
        <f>'rencontre 1 contre 4'!T21</f>
        <v>-</v>
      </c>
      <c r="B14" s="99"/>
      <c r="C14" s="99"/>
      <c r="D14" s="99"/>
      <c r="E14" s="99"/>
      <c r="F14" s="103"/>
      <c r="G14" s="71"/>
      <c r="H14" s="73"/>
      <c r="I14" s="63" t="str">
        <f>'rencontre 1 contre 4'!T22</f>
        <v/>
      </c>
      <c r="J14" s="99"/>
      <c r="K14" s="99"/>
      <c r="L14" s="99"/>
      <c r="M14" s="99"/>
      <c r="N14" s="103"/>
    </row>
    <row r="15" spans="1:14" ht="15" customHeight="1">
      <c r="A15" s="72"/>
      <c r="B15" s="72"/>
      <c r="C15" s="72"/>
      <c r="D15" s="72"/>
      <c r="E15" s="72"/>
      <c r="F15" s="72"/>
      <c r="G15" s="82"/>
      <c r="H15" s="72"/>
      <c r="I15" s="72"/>
      <c r="J15" s="72"/>
      <c r="K15" s="72"/>
      <c r="L15" s="72"/>
      <c r="M15" s="72"/>
      <c r="N15" s="72"/>
    </row>
    <row r="16" spans="1:14" ht="15" customHeight="1">
      <c r="G16" s="71"/>
    </row>
    <row r="17" spans="1:14" s="50" customFormat="1" ht="50.1" customHeight="1">
      <c r="A17" s="209" t="str">
        <f ca="1">Renseignements!B$7 &amp; " - D " &amp; Renseignements!B$6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Poussins - D 1  / Fiches 1 contre 4
 - 
 - </v>
      </c>
      <c r="B17" s="210"/>
      <c r="C17" s="210"/>
      <c r="D17" s="211"/>
      <c r="E17" s="205">
        <f>E9+2</f>
        <v>5</v>
      </c>
      <c r="F17" s="206"/>
      <c r="G17" s="80"/>
      <c r="H17" s="81"/>
      <c r="I17" s="209"/>
      <c r="J17" s="210"/>
      <c r="K17" s="210"/>
      <c r="L17" s="211"/>
      <c r="M17" s="205"/>
      <c r="N17" s="206"/>
    </row>
    <row r="18" spans="1:14" s="50" customFormat="1" ht="24.95" customHeight="1">
      <c r="A18" s="51" t="s">
        <v>75</v>
      </c>
      <c r="B18" s="207" t="s">
        <v>76</v>
      </c>
      <c r="C18" s="207"/>
      <c r="D18" s="52" t="s">
        <v>79</v>
      </c>
      <c r="E18" s="207" t="s">
        <v>77</v>
      </c>
      <c r="F18" s="208"/>
      <c r="G18" s="70"/>
      <c r="H18" s="74"/>
      <c r="I18" s="51" t="s">
        <v>75</v>
      </c>
      <c r="J18" s="207" t="s">
        <v>76</v>
      </c>
      <c r="K18" s="207"/>
      <c r="L18" s="52" t="s">
        <v>79</v>
      </c>
      <c r="M18" s="207" t="s">
        <v>77</v>
      </c>
      <c r="N18" s="208"/>
    </row>
    <row r="19" spans="1:14" s="50" customFormat="1" ht="24.95" customHeight="1">
      <c r="A19" s="53" t="s">
        <v>78</v>
      </c>
      <c r="B19" s="54">
        <v>1</v>
      </c>
      <c r="C19" s="54">
        <v>2</v>
      </c>
      <c r="D19" s="54">
        <v>3</v>
      </c>
      <c r="E19" s="54">
        <v>4</v>
      </c>
      <c r="F19" s="55">
        <v>5</v>
      </c>
      <c r="G19" s="70"/>
      <c r="H19" s="74"/>
      <c r="I19" s="53" t="s">
        <v>78</v>
      </c>
      <c r="J19" s="54">
        <v>1</v>
      </c>
      <c r="K19" s="54">
        <v>2</v>
      </c>
      <c r="L19" s="54">
        <v>3</v>
      </c>
      <c r="M19" s="54">
        <v>4</v>
      </c>
      <c r="N19" s="55">
        <v>5</v>
      </c>
    </row>
    <row r="20" spans="1:14" ht="30" customHeight="1">
      <c r="A20" s="58" t="str">
        <f>'rencontre 1 contre 4'!H23</f>
        <v/>
      </c>
      <c r="B20" s="101"/>
      <c r="C20" s="101"/>
      <c r="D20" s="101"/>
      <c r="E20" s="101"/>
      <c r="F20" s="102"/>
      <c r="G20" s="71"/>
      <c r="H20" s="73"/>
      <c r="I20" s="58"/>
      <c r="J20" s="64"/>
      <c r="K20" s="64"/>
      <c r="L20" s="64"/>
      <c r="M20" s="64"/>
      <c r="N20" s="65"/>
    </row>
    <row r="21" spans="1:14" ht="24.95" customHeight="1">
      <c r="A21" s="61" t="s">
        <v>38</v>
      </c>
      <c r="B21" s="73"/>
      <c r="C21" s="73"/>
      <c r="D21" s="73"/>
      <c r="E21" s="73"/>
      <c r="F21" s="60"/>
      <c r="G21" s="71"/>
      <c r="H21" s="73"/>
      <c r="I21" s="61" t="s">
        <v>38</v>
      </c>
      <c r="J21" s="73"/>
      <c r="K21" s="73"/>
      <c r="L21" s="73"/>
      <c r="M21" s="73"/>
      <c r="N21" s="60"/>
    </row>
    <row r="22" spans="1:14" ht="30" customHeight="1">
      <c r="A22" s="63" t="str">
        <f>'rencontre 1 contre 4'!T23</f>
        <v/>
      </c>
      <c r="B22" s="99"/>
      <c r="C22" s="99"/>
      <c r="D22" s="99"/>
      <c r="E22" s="99"/>
      <c r="F22" s="103"/>
      <c r="G22" s="71"/>
      <c r="H22" s="73"/>
      <c r="I22" s="63"/>
      <c r="J22" s="66"/>
      <c r="K22" s="66"/>
      <c r="L22" s="66"/>
      <c r="M22" s="66"/>
      <c r="N22" s="67"/>
    </row>
    <row r="23" spans="1:14" ht="15" customHeight="1">
      <c r="A23" s="72"/>
      <c r="B23" s="72"/>
      <c r="C23" s="72"/>
      <c r="D23" s="72"/>
      <c r="E23" s="72"/>
      <c r="F23" s="72"/>
      <c r="G23" s="82"/>
      <c r="H23" s="72"/>
      <c r="I23" s="72"/>
      <c r="J23" s="72"/>
      <c r="K23" s="72"/>
      <c r="L23" s="72"/>
      <c r="M23" s="72"/>
      <c r="N23" s="72"/>
    </row>
    <row r="24" spans="1:14" ht="15" customHeight="1">
      <c r="G24" s="71"/>
    </row>
    <row r="25" spans="1:14" s="50" customFormat="1" ht="50.1" customHeight="1">
      <c r="A25" s="209"/>
      <c r="B25" s="210"/>
      <c r="C25" s="210"/>
      <c r="D25" s="211"/>
      <c r="E25" s="205"/>
      <c r="F25" s="206"/>
      <c r="G25" s="70"/>
      <c r="I25" s="209"/>
      <c r="J25" s="210"/>
      <c r="K25" s="210"/>
      <c r="L25" s="211"/>
      <c r="M25" s="205"/>
      <c r="N25" s="206"/>
    </row>
    <row r="26" spans="1:14" s="50" customFormat="1" ht="24.95" customHeight="1">
      <c r="A26" s="51" t="s">
        <v>75</v>
      </c>
      <c r="B26" s="207" t="s">
        <v>76</v>
      </c>
      <c r="C26" s="207"/>
      <c r="D26" s="52" t="s">
        <v>79</v>
      </c>
      <c r="E26" s="207" t="s">
        <v>77</v>
      </c>
      <c r="F26" s="208"/>
      <c r="G26" s="70"/>
      <c r="I26" s="51" t="s">
        <v>75</v>
      </c>
      <c r="J26" s="207" t="s">
        <v>76</v>
      </c>
      <c r="K26" s="207"/>
      <c r="L26" s="52" t="s">
        <v>79</v>
      </c>
      <c r="M26" s="207" t="s">
        <v>77</v>
      </c>
      <c r="N26" s="208"/>
    </row>
    <row r="27" spans="1:14" s="50" customFormat="1" ht="24.95" customHeight="1">
      <c r="A27" s="53" t="s">
        <v>78</v>
      </c>
      <c r="B27" s="54">
        <v>1</v>
      </c>
      <c r="C27" s="54">
        <v>2</v>
      </c>
      <c r="D27" s="54">
        <v>3</v>
      </c>
      <c r="E27" s="54">
        <v>4</v>
      </c>
      <c r="F27" s="55">
        <v>5</v>
      </c>
      <c r="G27" s="70"/>
      <c r="I27" s="53" t="s">
        <v>78</v>
      </c>
      <c r="J27" s="54">
        <v>1</v>
      </c>
      <c r="K27" s="54">
        <v>2</v>
      </c>
      <c r="L27" s="54">
        <v>3</v>
      </c>
      <c r="M27" s="54">
        <v>4</v>
      </c>
      <c r="N27" s="55">
        <v>5</v>
      </c>
    </row>
    <row r="28" spans="1:14" ht="30" customHeight="1">
      <c r="A28" s="58"/>
      <c r="B28" s="64"/>
      <c r="C28" s="64"/>
      <c r="D28" s="64"/>
      <c r="E28" s="64"/>
      <c r="F28" s="65"/>
      <c r="G28" s="71"/>
      <c r="I28" s="58"/>
      <c r="J28" s="64"/>
      <c r="K28" s="64"/>
      <c r="L28" s="64"/>
      <c r="M28" s="64"/>
      <c r="N28" s="65"/>
    </row>
    <row r="29" spans="1:14" ht="24.95" customHeight="1">
      <c r="A29" s="61" t="s">
        <v>38</v>
      </c>
      <c r="F29" s="60"/>
      <c r="G29" s="71"/>
      <c r="I29" s="61" t="s">
        <v>38</v>
      </c>
      <c r="N29" s="60"/>
    </row>
    <row r="30" spans="1:14" ht="30" customHeight="1">
      <c r="A30" s="63"/>
      <c r="B30" s="66"/>
      <c r="C30" s="66"/>
      <c r="D30" s="66"/>
      <c r="E30" s="66"/>
      <c r="F30" s="67"/>
      <c r="G30" s="71"/>
      <c r="I30" s="63"/>
      <c r="J30" s="66"/>
      <c r="K30" s="66"/>
      <c r="L30" s="66"/>
      <c r="M30" s="66"/>
      <c r="N30" s="67"/>
    </row>
  </sheetData>
  <sheetProtection algorithmName="SHA-512" hashValue="zWsR/i1bR8F3ag49R/1fea2nJpv/LYvR0TFAVoiZf/t6ovPkIq9I2h3YRJa+JdsX41Y8TP6/ZCMo82Nvd/uKEg==" saltValue="kZHYaJ9RiiT3vzVcWlcadA==" spinCount="100000" sheet="1" scenarios="1" insertRows="0" autoFilter="0"/>
  <mergeCells count="32">
    <mergeCell ref="E25:F25"/>
    <mergeCell ref="M25:N25"/>
    <mergeCell ref="B26:C26"/>
    <mergeCell ref="E26:F26"/>
    <mergeCell ref="J26:K26"/>
    <mergeCell ref="M26:N26"/>
    <mergeCell ref="A25:D25"/>
    <mergeCell ref="I25:L25"/>
    <mergeCell ref="E17:F17"/>
    <mergeCell ref="M17:N17"/>
    <mergeCell ref="B18:C18"/>
    <mergeCell ref="E18:F18"/>
    <mergeCell ref="J18:K18"/>
    <mergeCell ref="M18:N18"/>
    <mergeCell ref="A17:D17"/>
    <mergeCell ref="I17:L17"/>
    <mergeCell ref="E9:F9"/>
    <mergeCell ref="M9:N9"/>
    <mergeCell ref="B10:C10"/>
    <mergeCell ref="E10:F10"/>
    <mergeCell ref="J10:K10"/>
    <mergeCell ref="M10:N10"/>
    <mergeCell ref="A9:D9"/>
    <mergeCell ref="I9:L9"/>
    <mergeCell ref="E1:F1"/>
    <mergeCell ref="M1:N1"/>
    <mergeCell ref="B2:C2"/>
    <mergeCell ref="E2:F2"/>
    <mergeCell ref="J2:K2"/>
    <mergeCell ref="M2:N2"/>
    <mergeCell ref="A1:D1"/>
    <mergeCell ref="I1:L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tabColor rgb="FF92D050"/>
    <pageSetUpPr fitToPage="1"/>
  </sheetPr>
  <dimension ref="A1:N30"/>
  <sheetViews>
    <sheetView topLeftCell="A13" zoomScale="85" zoomScaleNormal="85" workbookViewId="0">
      <selection activeCell="A11" sqref="A11"/>
    </sheetView>
  </sheetViews>
  <sheetFormatPr baseColWidth="10" defaultColWidth="11.42578125" defaultRowHeight="14.25"/>
  <cols>
    <col min="1" max="1" width="26.7109375" style="57" customWidth="1"/>
    <col min="2" max="6" width="4.28515625" style="57" customWidth="1"/>
    <col min="7" max="8" width="3" style="57" customWidth="1"/>
    <col min="9" max="9" width="26.7109375" style="57" customWidth="1"/>
    <col min="10" max="14" width="4.28515625" style="57" customWidth="1"/>
    <col min="15" max="16384" width="11.42578125" style="57"/>
  </cols>
  <sheetData>
    <row r="1" spans="1:14" s="50" customFormat="1" ht="50.1" customHeight="1">
      <c r="A1" s="209" t="str">
        <f ca="1">Renseignements!B$7 &amp; " - D " &amp; Renseignements!B$6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Poussins - D 1  / Fiches 2 contre 3
 - 
 - </v>
      </c>
      <c r="B1" s="210"/>
      <c r="C1" s="210"/>
      <c r="D1" s="211"/>
      <c r="E1" s="205">
        <v>1</v>
      </c>
      <c r="F1" s="206"/>
      <c r="G1" s="70"/>
      <c r="I1" s="209" t="str">
        <f ca="1">Renseignements!B$7 &amp; " - D " &amp; Renseignements!B$6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Poussins - D 1  / Fiches 2 contre 3
 - 
 - </v>
      </c>
      <c r="J1" s="210"/>
      <c r="K1" s="210"/>
      <c r="L1" s="211"/>
      <c r="M1" s="205">
        <f>E1+1</f>
        <v>2</v>
      </c>
      <c r="N1" s="206"/>
    </row>
    <row r="2" spans="1:14" s="50" customFormat="1" ht="24.95" customHeight="1">
      <c r="A2" s="51" t="s">
        <v>75</v>
      </c>
      <c r="B2" s="207" t="s">
        <v>76</v>
      </c>
      <c r="C2" s="207"/>
      <c r="D2" s="52" t="s">
        <v>79</v>
      </c>
      <c r="E2" s="207" t="s">
        <v>77</v>
      </c>
      <c r="F2" s="208"/>
      <c r="G2" s="70"/>
      <c r="I2" s="51" t="s">
        <v>75</v>
      </c>
      <c r="J2" s="207" t="s">
        <v>76</v>
      </c>
      <c r="K2" s="207"/>
      <c r="L2" s="52" t="s">
        <v>79</v>
      </c>
      <c r="M2" s="207" t="s">
        <v>77</v>
      </c>
      <c r="N2" s="208"/>
    </row>
    <row r="3" spans="1:14" s="50" customFormat="1" ht="24.95" customHeight="1">
      <c r="A3" s="53" t="s">
        <v>78</v>
      </c>
      <c r="B3" s="54">
        <v>1</v>
      </c>
      <c r="C3" s="54">
        <v>2</v>
      </c>
      <c r="D3" s="54">
        <v>3</v>
      </c>
      <c r="E3" s="54">
        <v>4</v>
      </c>
      <c r="F3" s="55">
        <v>5</v>
      </c>
      <c r="G3" s="70"/>
      <c r="I3" s="53" t="s">
        <v>78</v>
      </c>
      <c r="J3" s="54">
        <v>1</v>
      </c>
      <c r="K3" s="54">
        <v>2</v>
      </c>
      <c r="L3" s="54">
        <v>3</v>
      </c>
      <c r="M3" s="54">
        <v>4</v>
      </c>
      <c r="N3" s="55">
        <v>5</v>
      </c>
    </row>
    <row r="4" spans="1:14" ht="30" customHeight="1">
      <c r="A4" s="56" t="str">
        <f>'rencontre 2 contre 3'!H19</f>
        <v/>
      </c>
      <c r="B4" s="96"/>
      <c r="C4" s="96"/>
      <c r="D4" s="96"/>
      <c r="E4" s="96"/>
      <c r="F4" s="97"/>
      <c r="G4" s="71"/>
      <c r="I4" s="58" t="str">
        <f>'rencontre 2 contre 3'!H20</f>
        <v/>
      </c>
      <c r="J4" s="101"/>
      <c r="K4" s="101"/>
      <c r="L4" s="101"/>
      <c r="M4" s="101"/>
      <c r="N4" s="102"/>
    </row>
    <row r="5" spans="1:14" ht="24.95" customHeight="1">
      <c r="A5" s="59" t="s">
        <v>38</v>
      </c>
      <c r="B5" s="68"/>
      <c r="C5" s="68"/>
      <c r="D5" s="68"/>
      <c r="E5" s="68"/>
      <c r="F5" s="69"/>
      <c r="G5" s="71"/>
      <c r="I5" s="61" t="s">
        <v>38</v>
      </c>
      <c r="J5" s="73"/>
      <c r="K5" s="73"/>
      <c r="L5" s="73"/>
      <c r="M5" s="73"/>
      <c r="N5" s="60"/>
    </row>
    <row r="6" spans="1:14" ht="30" customHeight="1">
      <c r="A6" s="62" t="str">
        <f>'rencontre 2 contre 3'!T19</f>
        <v/>
      </c>
      <c r="B6" s="98"/>
      <c r="C6" s="99"/>
      <c r="D6" s="99"/>
      <c r="E6" s="99"/>
      <c r="F6" s="100"/>
      <c r="G6" s="71"/>
      <c r="I6" s="63" t="str">
        <f>'rencontre 2 contre 3'!T20</f>
        <v/>
      </c>
      <c r="J6" s="99"/>
      <c r="K6" s="99"/>
      <c r="L6" s="99"/>
      <c r="M6" s="99"/>
      <c r="N6" s="103"/>
    </row>
    <row r="7" spans="1:14" ht="15" customHeight="1">
      <c r="A7" s="76"/>
      <c r="B7" s="76"/>
      <c r="C7" s="76"/>
      <c r="D7" s="76"/>
      <c r="E7" s="76"/>
      <c r="F7" s="76"/>
      <c r="G7" s="78"/>
      <c r="H7" s="79"/>
      <c r="I7" s="76"/>
      <c r="J7" s="76"/>
      <c r="K7" s="76"/>
      <c r="L7" s="76"/>
      <c r="M7" s="76"/>
      <c r="N7" s="76"/>
    </row>
    <row r="8" spans="1:14" ht="15" customHeight="1">
      <c r="G8" s="71"/>
    </row>
    <row r="9" spans="1:14" s="50" customFormat="1" ht="50.1" customHeight="1">
      <c r="A9" s="209" t="str">
        <f ca="1">Renseignements!B$7 &amp; " - D " &amp; Renseignements!B$6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Poussins - D 1  / Fiches 2 contre 3
 - 
 - </v>
      </c>
      <c r="B9" s="210"/>
      <c r="C9" s="210"/>
      <c r="D9" s="211"/>
      <c r="E9" s="205">
        <f>E1+2</f>
        <v>3</v>
      </c>
      <c r="F9" s="206"/>
      <c r="G9" s="70"/>
      <c r="I9" s="209" t="str">
        <f ca="1">Renseignements!B$7 &amp; " - D " &amp; Renseignements!B$6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Poussins - D 1  / Fiches 2 contre 3
 - 
 - </v>
      </c>
      <c r="J9" s="210"/>
      <c r="K9" s="210"/>
      <c r="L9" s="211"/>
      <c r="M9" s="205">
        <f>M1+2</f>
        <v>4</v>
      </c>
      <c r="N9" s="206"/>
    </row>
    <row r="10" spans="1:14" s="50" customFormat="1" ht="24.95" customHeight="1">
      <c r="A10" s="51" t="s">
        <v>75</v>
      </c>
      <c r="B10" s="207" t="s">
        <v>76</v>
      </c>
      <c r="C10" s="207"/>
      <c r="D10" s="52" t="s">
        <v>79</v>
      </c>
      <c r="E10" s="207" t="s">
        <v>77</v>
      </c>
      <c r="F10" s="208"/>
      <c r="G10" s="70"/>
      <c r="I10" s="51" t="s">
        <v>75</v>
      </c>
      <c r="J10" s="207" t="s">
        <v>76</v>
      </c>
      <c r="K10" s="207"/>
      <c r="L10" s="52" t="s">
        <v>79</v>
      </c>
      <c r="M10" s="207" t="s">
        <v>77</v>
      </c>
      <c r="N10" s="208"/>
    </row>
    <row r="11" spans="1:14" s="50" customFormat="1" ht="24.95" customHeight="1">
      <c r="A11" s="53" t="s">
        <v>78</v>
      </c>
      <c r="B11" s="54">
        <v>1</v>
      </c>
      <c r="C11" s="54">
        <v>2</v>
      </c>
      <c r="D11" s="54">
        <v>3</v>
      </c>
      <c r="E11" s="54">
        <v>4</v>
      </c>
      <c r="F11" s="55">
        <v>5</v>
      </c>
      <c r="G11" s="70"/>
      <c r="I11" s="53" t="s">
        <v>78</v>
      </c>
      <c r="J11" s="54">
        <v>1</v>
      </c>
      <c r="K11" s="54">
        <v>2</v>
      </c>
      <c r="L11" s="54">
        <v>3</v>
      </c>
      <c r="M11" s="54">
        <v>4</v>
      </c>
      <c r="N11" s="55">
        <v>5</v>
      </c>
    </row>
    <row r="12" spans="1:14" ht="30" customHeight="1">
      <c r="A12" s="58" t="str">
        <f>'rencontre 2 contre 3'!T21</f>
        <v>-</v>
      </c>
      <c r="B12" s="101"/>
      <c r="C12" s="101"/>
      <c r="D12" s="101"/>
      <c r="E12" s="101"/>
      <c r="F12" s="102"/>
      <c r="G12" s="71"/>
      <c r="I12" s="58" t="str">
        <f>'rencontre 2 contre 3'!H22</f>
        <v/>
      </c>
      <c r="J12" s="101"/>
      <c r="K12" s="101"/>
      <c r="L12" s="101"/>
      <c r="M12" s="101"/>
      <c r="N12" s="102"/>
    </row>
    <row r="13" spans="1:14" ht="24.95" customHeight="1">
      <c r="A13" s="61" t="s">
        <v>38</v>
      </c>
      <c r="B13" s="73"/>
      <c r="C13" s="73"/>
      <c r="D13" s="73"/>
      <c r="E13" s="73"/>
      <c r="F13" s="60"/>
      <c r="G13" s="71"/>
      <c r="I13" s="61" t="s">
        <v>38</v>
      </c>
      <c r="J13" s="73"/>
      <c r="K13" s="73"/>
      <c r="L13" s="73"/>
      <c r="M13" s="73"/>
      <c r="N13" s="60"/>
    </row>
    <row r="14" spans="1:14" ht="30" customHeight="1">
      <c r="A14" s="63" t="str">
        <f>'rencontre 2 contre 3'!T21</f>
        <v>-</v>
      </c>
      <c r="B14" s="99"/>
      <c r="C14" s="99"/>
      <c r="D14" s="99"/>
      <c r="E14" s="99"/>
      <c r="F14" s="103"/>
      <c r="G14" s="71"/>
      <c r="I14" s="63" t="str">
        <f>'rencontre 2 contre 3'!T22</f>
        <v/>
      </c>
      <c r="J14" s="99"/>
      <c r="K14" s="99"/>
      <c r="L14" s="99"/>
      <c r="M14" s="99"/>
      <c r="N14" s="103"/>
    </row>
    <row r="15" spans="1:14" ht="15" customHeight="1">
      <c r="A15" s="76"/>
      <c r="B15" s="76"/>
      <c r="C15" s="76"/>
      <c r="D15" s="76"/>
      <c r="E15" s="76"/>
      <c r="F15" s="76"/>
      <c r="G15" s="78"/>
      <c r="H15" s="79"/>
      <c r="I15" s="76"/>
      <c r="J15" s="76"/>
      <c r="K15" s="76"/>
      <c r="L15" s="76"/>
      <c r="M15" s="76"/>
      <c r="N15" s="76"/>
    </row>
    <row r="16" spans="1:14" ht="15" customHeight="1">
      <c r="G16" s="71"/>
    </row>
    <row r="17" spans="1:14" s="50" customFormat="1" ht="50.1" customHeight="1">
      <c r="A17" s="209" t="str">
        <f ca="1">Renseignements!B$7 &amp; " - D " &amp; Renseignements!B$6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Poussins - D 1  / Fiches 2 contre 3
 - 
 - </v>
      </c>
      <c r="B17" s="210"/>
      <c r="C17" s="210"/>
      <c r="D17" s="211"/>
      <c r="E17" s="205">
        <f>E9+2</f>
        <v>5</v>
      </c>
      <c r="F17" s="206"/>
      <c r="G17" s="70"/>
      <c r="I17" s="209"/>
      <c r="J17" s="210"/>
      <c r="K17" s="210"/>
      <c r="L17" s="211"/>
      <c r="M17" s="205"/>
      <c r="N17" s="206"/>
    </row>
    <row r="18" spans="1:14" s="50" customFormat="1" ht="24.95" customHeight="1">
      <c r="A18" s="51" t="s">
        <v>75</v>
      </c>
      <c r="B18" s="207" t="s">
        <v>76</v>
      </c>
      <c r="C18" s="207"/>
      <c r="D18" s="52" t="s">
        <v>79</v>
      </c>
      <c r="E18" s="207" t="s">
        <v>77</v>
      </c>
      <c r="F18" s="208"/>
      <c r="G18" s="70"/>
      <c r="I18" s="51" t="s">
        <v>75</v>
      </c>
      <c r="J18" s="207" t="s">
        <v>76</v>
      </c>
      <c r="K18" s="207"/>
      <c r="L18" s="52" t="s">
        <v>79</v>
      </c>
      <c r="M18" s="207" t="s">
        <v>77</v>
      </c>
      <c r="N18" s="208"/>
    </row>
    <row r="19" spans="1:14" s="50" customFormat="1" ht="24.95" customHeight="1">
      <c r="A19" s="53" t="s">
        <v>78</v>
      </c>
      <c r="B19" s="54">
        <v>1</v>
      </c>
      <c r="C19" s="54">
        <v>2</v>
      </c>
      <c r="D19" s="54">
        <v>3</v>
      </c>
      <c r="E19" s="54">
        <v>4</v>
      </c>
      <c r="F19" s="55">
        <v>5</v>
      </c>
      <c r="G19" s="70"/>
      <c r="I19" s="53" t="s">
        <v>78</v>
      </c>
      <c r="J19" s="54">
        <v>1</v>
      </c>
      <c r="K19" s="54">
        <v>2</v>
      </c>
      <c r="L19" s="54">
        <v>3</v>
      </c>
      <c r="M19" s="54">
        <v>4</v>
      </c>
      <c r="N19" s="55">
        <v>5</v>
      </c>
    </row>
    <row r="20" spans="1:14" ht="30" customHeight="1">
      <c r="A20" s="58" t="str">
        <f>'rencontre 2 contre 3'!H23</f>
        <v/>
      </c>
      <c r="B20" s="101"/>
      <c r="C20" s="101"/>
      <c r="D20" s="101"/>
      <c r="E20" s="101"/>
      <c r="F20" s="102"/>
      <c r="G20" s="71"/>
      <c r="I20" s="58"/>
      <c r="J20" s="64"/>
      <c r="K20" s="64"/>
      <c r="L20" s="64"/>
      <c r="M20" s="64"/>
      <c r="N20" s="65"/>
    </row>
    <row r="21" spans="1:14" ht="24.95" customHeight="1">
      <c r="A21" s="61" t="s">
        <v>38</v>
      </c>
      <c r="B21" s="73"/>
      <c r="C21" s="73"/>
      <c r="D21" s="73"/>
      <c r="E21" s="73"/>
      <c r="F21" s="60"/>
      <c r="G21" s="71"/>
      <c r="I21" s="61" t="s">
        <v>38</v>
      </c>
      <c r="J21" s="73"/>
      <c r="K21" s="73"/>
      <c r="L21" s="73"/>
      <c r="M21" s="73"/>
      <c r="N21" s="60"/>
    </row>
    <row r="22" spans="1:14" ht="30" customHeight="1">
      <c r="A22" s="63" t="str">
        <f>'rencontre 2 contre 3'!T23</f>
        <v/>
      </c>
      <c r="B22" s="99"/>
      <c r="C22" s="99"/>
      <c r="D22" s="99"/>
      <c r="E22" s="99"/>
      <c r="F22" s="103"/>
      <c r="G22" s="71"/>
      <c r="I22" s="63"/>
      <c r="J22" s="66"/>
      <c r="K22" s="66"/>
      <c r="L22" s="66"/>
      <c r="M22" s="66"/>
      <c r="N22" s="67"/>
    </row>
    <row r="23" spans="1:14" ht="15" customHeight="1">
      <c r="A23" s="76"/>
      <c r="B23" s="76"/>
      <c r="C23" s="76"/>
      <c r="D23" s="76"/>
      <c r="E23" s="76"/>
      <c r="F23" s="76"/>
      <c r="G23" s="78"/>
      <c r="H23" s="79"/>
      <c r="I23" s="76"/>
      <c r="J23" s="76"/>
      <c r="K23" s="76"/>
      <c r="L23" s="76"/>
      <c r="M23" s="76"/>
      <c r="N23" s="76"/>
    </row>
    <row r="24" spans="1:14" ht="15" customHeight="1">
      <c r="G24" s="71"/>
    </row>
    <row r="25" spans="1:14" s="50" customFormat="1" ht="50.1" customHeight="1">
      <c r="A25" s="209"/>
      <c r="B25" s="210"/>
      <c r="C25" s="210"/>
      <c r="D25" s="211"/>
      <c r="E25" s="205"/>
      <c r="F25" s="206"/>
      <c r="G25" s="70"/>
      <c r="I25" s="209"/>
      <c r="J25" s="210"/>
      <c r="K25" s="210"/>
      <c r="L25" s="211"/>
      <c r="M25" s="205"/>
      <c r="N25" s="206"/>
    </row>
    <row r="26" spans="1:14" s="50" customFormat="1" ht="24.95" customHeight="1">
      <c r="A26" s="51" t="s">
        <v>75</v>
      </c>
      <c r="B26" s="207" t="s">
        <v>76</v>
      </c>
      <c r="C26" s="207"/>
      <c r="D26" s="52" t="s">
        <v>79</v>
      </c>
      <c r="E26" s="207" t="s">
        <v>77</v>
      </c>
      <c r="F26" s="208"/>
      <c r="G26" s="70"/>
      <c r="I26" s="51" t="s">
        <v>75</v>
      </c>
      <c r="J26" s="207" t="s">
        <v>76</v>
      </c>
      <c r="K26" s="207"/>
      <c r="L26" s="52" t="s">
        <v>79</v>
      </c>
      <c r="M26" s="207" t="s">
        <v>77</v>
      </c>
      <c r="N26" s="208"/>
    </row>
    <row r="27" spans="1:14" s="50" customFormat="1" ht="24.95" customHeight="1">
      <c r="A27" s="53" t="s">
        <v>78</v>
      </c>
      <c r="B27" s="54">
        <v>1</v>
      </c>
      <c r="C27" s="54">
        <v>2</v>
      </c>
      <c r="D27" s="54">
        <v>3</v>
      </c>
      <c r="E27" s="54">
        <v>4</v>
      </c>
      <c r="F27" s="55">
        <v>5</v>
      </c>
      <c r="G27" s="70"/>
      <c r="I27" s="53" t="s">
        <v>78</v>
      </c>
      <c r="J27" s="54">
        <v>1</v>
      </c>
      <c r="K27" s="54">
        <v>2</v>
      </c>
      <c r="L27" s="54">
        <v>3</v>
      </c>
      <c r="M27" s="54">
        <v>4</v>
      </c>
      <c r="N27" s="55">
        <v>5</v>
      </c>
    </row>
    <row r="28" spans="1:14" ht="30" customHeight="1">
      <c r="A28" s="58"/>
      <c r="B28" s="64"/>
      <c r="C28" s="64"/>
      <c r="D28" s="64"/>
      <c r="E28" s="64"/>
      <c r="F28" s="65"/>
      <c r="G28" s="71"/>
      <c r="I28" s="58"/>
      <c r="J28" s="64"/>
      <c r="K28" s="64"/>
      <c r="L28" s="64"/>
      <c r="M28" s="64"/>
      <c r="N28" s="65"/>
    </row>
    <row r="29" spans="1:14" ht="24.95" customHeight="1">
      <c r="A29" s="61" t="s">
        <v>38</v>
      </c>
      <c r="F29" s="60"/>
      <c r="G29" s="71"/>
      <c r="I29" s="61" t="s">
        <v>38</v>
      </c>
      <c r="N29" s="60"/>
    </row>
    <row r="30" spans="1:14" ht="30" customHeight="1">
      <c r="A30" s="63"/>
      <c r="B30" s="66"/>
      <c r="C30" s="66"/>
      <c r="D30" s="66"/>
      <c r="E30" s="66"/>
      <c r="F30" s="67"/>
      <c r="G30" s="71"/>
      <c r="I30" s="63"/>
      <c r="J30" s="66"/>
      <c r="K30" s="66"/>
      <c r="L30" s="66"/>
      <c r="M30" s="66"/>
      <c r="N30" s="67"/>
    </row>
  </sheetData>
  <sheetProtection algorithmName="SHA-512" hashValue="j4UFZduaxY1Ksr6q+fqDLUdwwt/7Jw5TmFpLDCJDR/f9TQ309B8pUsVb5loipIh/XvZi2DaUvIs2dugIhi4bGg==" saltValue="a5HdBW9ydPmQYCOxQNYRWg==" spinCount="100000" sheet="1" scenarios="1" insertRows="0" autoFilter="0"/>
  <mergeCells count="32">
    <mergeCell ref="E25:F25"/>
    <mergeCell ref="M25:N25"/>
    <mergeCell ref="B26:C26"/>
    <mergeCell ref="E26:F26"/>
    <mergeCell ref="J26:K26"/>
    <mergeCell ref="M26:N26"/>
    <mergeCell ref="A25:D25"/>
    <mergeCell ref="I25:L25"/>
    <mergeCell ref="E17:F17"/>
    <mergeCell ref="M17:N17"/>
    <mergeCell ref="B18:C18"/>
    <mergeCell ref="E18:F18"/>
    <mergeCell ref="J18:K18"/>
    <mergeCell ref="M18:N18"/>
    <mergeCell ref="A17:D17"/>
    <mergeCell ref="I17:L17"/>
    <mergeCell ref="E9:F9"/>
    <mergeCell ref="M9:N9"/>
    <mergeCell ref="B10:C10"/>
    <mergeCell ref="E10:F10"/>
    <mergeCell ref="J10:K10"/>
    <mergeCell ref="M10:N10"/>
    <mergeCell ref="A9:D9"/>
    <mergeCell ref="I9:L9"/>
    <mergeCell ref="E1:F1"/>
    <mergeCell ref="M1:N1"/>
    <mergeCell ref="B2:C2"/>
    <mergeCell ref="E2:F2"/>
    <mergeCell ref="J2:K2"/>
    <mergeCell ref="M2:N2"/>
    <mergeCell ref="A1:D1"/>
    <mergeCell ref="I1:L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>
    <tabColor rgb="FF92D050"/>
    <pageSetUpPr fitToPage="1"/>
  </sheetPr>
  <dimension ref="A1:N30"/>
  <sheetViews>
    <sheetView zoomScale="85" zoomScaleNormal="85" workbookViewId="0">
      <selection activeCell="A11" sqref="A11"/>
    </sheetView>
  </sheetViews>
  <sheetFormatPr baseColWidth="10" defaultColWidth="11.42578125" defaultRowHeight="14.25"/>
  <cols>
    <col min="1" max="1" width="26.7109375" style="57" customWidth="1"/>
    <col min="2" max="6" width="4.28515625" style="57" customWidth="1"/>
    <col min="7" max="8" width="3" style="57" customWidth="1"/>
    <col min="9" max="9" width="26.7109375" style="57" customWidth="1"/>
    <col min="10" max="14" width="4.28515625" style="57" customWidth="1"/>
    <col min="15" max="16384" width="11.42578125" style="57"/>
  </cols>
  <sheetData>
    <row r="1" spans="1:14" s="50" customFormat="1" ht="50.1" customHeight="1">
      <c r="A1" s="209" t="str">
        <f ca="1">Renseignements!B$7 &amp; " - D " &amp; Renseignements!B$6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Poussins - D 1  / Fiches place 1 et 2
 - 
 - </v>
      </c>
      <c r="B1" s="210"/>
      <c r="C1" s="210"/>
      <c r="D1" s="211"/>
      <c r="E1" s="205">
        <v>1</v>
      </c>
      <c r="F1" s="206"/>
      <c r="G1" s="70"/>
      <c r="I1" s="209" t="str">
        <f ca="1">Renseignements!B$7 &amp; " - D " &amp; Renseignements!B$6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Poussins - D 1  / Fiches place 1 et 2
 - 
 - </v>
      </c>
      <c r="J1" s="210"/>
      <c r="K1" s="210"/>
      <c r="L1" s="211"/>
      <c r="M1" s="205">
        <f>E1+1</f>
        <v>2</v>
      </c>
      <c r="N1" s="206"/>
    </row>
    <row r="2" spans="1:14" s="50" customFormat="1" ht="24.95" customHeight="1">
      <c r="A2" s="51" t="s">
        <v>75</v>
      </c>
      <c r="B2" s="207" t="s">
        <v>76</v>
      </c>
      <c r="C2" s="207"/>
      <c r="D2" s="52" t="s">
        <v>79</v>
      </c>
      <c r="E2" s="207" t="s">
        <v>77</v>
      </c>
      <c r="F2" s="208"/>
      <c r="G2" s="70"/>
      <c r="I2" s="51" t="s">
        <v>75</v>
      </c>
      <c r="J2" s="207" t="s">
        <v>76</v>
      </c>
      <c r="K2" s="207"/>
      <c r="L2" s="52" t="s">
        <v>79</v>
      </c>
      <c r="M2" s="207" t="s">
        <v>77</v>
      </c>
      <c r="N2" s="208"/>
    </row>
    <row r="3" spans="1:14" s="50" customFormat="1" ht="24.95" customHeight="1">
      <c r="A3" s="53" t="s">
        <v>78</v>
      </c>
      <c r="B3" s="54">
        <v>1</v>
      </c>
      <c r="C3" s="54">
        <v>2</v>
      </c>
      <c r="D3" s="54">
        <v>3</v>
      </c>
      <c r="E3" s="54">
        <v>4</v>
      </c>
      <c r="F3" s="55">
        <v>5</v>
      </c>
      <c r="G3" s="70"/>
      <c r="I3" s="53" t="s">
        <v>78</v>
      </c>
      <c r="J3" s="54">
        <v>1</v>
      </c>
      <c r="K3" s="54">
        <v>2</v>
      </c>
      <c r="L3" s="54">
        <v>3</v>
      </c>
      <c r="M3" s="54">
        <v>4</v>
      </c>
      <c r="N3" s="55">
        <v>5</v>
      </c>
    </row>
    <row r="4" spans="1:14" ht="30" customHeight="1">
      <c r="A4" s="56" t="str">
        <f>'rencontre place 1 et 2'!H19</f>
        <v/>
      </c>
      <c r="B4" s="96"/>
      <c r="C4" s="96"/>
      <c r="D4" s="96"/>
      <c r="E4" s="96"/>
      <c r="F4" s="97"/>
      <c r="G4" s="71"/>
      <c r="I4" s="58" t="str">
        <f>'rencontre place 1 et 2'!H20</f>
        <v/>
      </c>
      <c r="J4" s="101"/>
      <c r="K4" s="101"/>
      <c r="L4" s="101"/>
      <c r="M4" s="101"/>
      <c r="N4" s="102"/>
    </row>
    <row r="5" spans="1:14" ht="24.95" customHeight="1">
      <c r="A5" s="59" t="s">
        <v>38</v>
      </c>
      <c r="B5" s="68"/>
      <c r="C5" s="68"/>
      <c r="D5" s="68"/>
      <c r="E5" s="68"/>
      <c r="F5" s="69"/>
      <c r="G5" s="71"/>
      <c r="I5" s="61" t="s">
        <v>38</v>
      </c>
      <c r="N5" s="60"/>
    </row>
    <row r="6" spans="1:14" ht="30" customHeight="1">
      <c r="A6" s="62" t="str">
        <f>'rencontre place 1 et 2'!T19</f>
        <v/>
      </c>
      <c r="B6" s="98"/>
      <c r="C6" s="99"/>
      <c r="D6" s="99"/>
      <c r="E6" s="99"/>
      <c r="F6" s="100"/>
      <c r="G6" s="71"/>
      <c r="I6" s="63" t="str">
        <f>'rencontre place 1 et 2'!T20</f>
        <v/>
      </c>
      <c r="J6" s="99"/>
      <c r="K6" s="99"/>
      <c r="L6" s="99"/>
      <c r="M6" s="99"/>
      <c r="N6" s="103"/>
    </row>
    <row r="7" spans="1:14" ht="15" customHeight="1">
      <c r="A7" s="76"/>
      <c r="B7" s="76"/>
      <c r="C7" s="76"/>
      <c r="D7" s="76"/>
      <c r="E7" s="76"/>
      <c r="F7" s="76"/>
      <c r="G7" s="77"/>
      <c r="H7" s="76"/>
      <c r="I7" s="76"/>
      <c r="J7" s="76"/>
      <c r="K7" s="76"/>
      <c r="L7" s="76"/>
      <c r="M7" s="76"/>
      <c r="N7" s="76"/>
    </row>
    <row r="8" spans="1:14" ht="15" customHeight="1">
      <c r="G8" s="71"/>
    </row>
    <row r="9" spans="1:14" s="50" customFormat="1" ht="50.1" customHeight="1">
      <c r="A9" s="209" t="str">
        <f ca="1">Renseignements!B$7 &amp; " - D " &amp; Renseignements!B$6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Poussins - D 1  / Fiches place 1 et 2
 - 
 - </v>
      </c>
      <c r="B9" s="210"/>
      <c r="C9" s="210"/>
      <c r="D9" s="211"/>
      <c r="E9" s="205">
        <f>E1+2</f>
        <v>3</v>
      </c>
      <c r="F9" s="206"/>
      <c r="G9" s="70"/>
      <c r="I9" s="209" t="str">
        <f ca="1">Renseignements!B$7 &amp; " - D " &amp; Renseignements!B$6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Poussins - D 1  / Fiches place 1 et 2
 - 
 - </v>
      </c>
      <c r="J9" s="210"/>
      <c r="K9" s="210"/>
      <c r="L9" s="211"/>
      <c r="M9" s="205">
        <f>M1+2</f>
        <v>4</v>
      </c>
      <c r="N9" s="206"/>
    </row>
    <row r="10" spans="1:14" s="50" customFormat="1" ht="24.95" customHeight="1">
      <c r="A10" s="51" t="s">
        <v>75</v>
      </c>
      <c r="B10" s="207" t="s">
        <v>76</v>
      </c>
      <c r="C10" s="207"/>
      <c r="D10" s="52" t="s">
        <v>79</v>
      </c>
      <c r="E10" s="207" t="s">
        <v>77</v>
      </c>
      <c r="F10" s="208"/>
      <c r="G10" s="70"/>
      <c r="I10" s="51" t="s">
        <v>75</v>
      </c>
      <c r="J10" s="207" t="s">
        <v>76</v>
      </c>
      <c r="K10" s="207"/>
      <c r="L10" s="52" t="s">
        <v>79</v>
      </c>
      <c r="M10" s="207" t="s">
        <v>77</v>
      </c>
      <c r="N10" s="208"/>
    </row>
    <row r="11" spans="1:14" s="50" customFormat="1" ht="24.95" customHeight="1">
      <c r="A11" s="53" t="s">
        <v>78</v>
      </c>
      <c r="B11" s="54">
        <v>1</v>
      </c>
      <c r="C11" s="54">
        <v>2</v>
      </c>
      <c r="D11" s="54">
        <v>3</v>
      </c>
      <c r="E11" s="54">
        <v>4</v>
      </c>
      <c r="F11" s="55">
        <v>5</v>
      </c>
      <c r="G11" s="70"/>
      <c r="I11" s="53" t="s">
        <v>78</v>
      </c>
      <c r="J11" s="54">
        <v>1</v>
      </c>
      <c r="K11" s="54">
        <v>2</v>
      </c>
      <c r="L11" s="54">
        <v>3</v>
      </c>
      <c r="M11" s="54">
        <v>4</v>
      </c>
      <c r="N11" s="55">
        <v>5</v>
      </c>
    </row>
    <row r="12" spans="1:14" ht="30" customHeight="1">
      <c r="A12" s="58" t="str">
        <f>'rencontre place 1 et 2'!H21</f>
        <v>-</v>
      </c>
      <c r="B12" s="101"/>
      <c r="C12" s="101"/>
      <c r="D12" s="101"/>
      <c r="E12" s="101"/>
      <c r="F12" s="102"/>
      <c r="G12" s="71"/>
      <c r="I12" s="58" t="str">
        <f>'rencontre place 1 et 2'!H22</f>
        <v/>
      </c>
      <c r="J12" s="101"/>
      <c r="K12" s="101"/>
      <c r="L12" s="101"/>
      <c r="M12" s="101"/>
      <c r="N12" s="102"/>
    </row>
    <row r="13" spans="1:14" ht="24.95" customHeight="1">
      <c r="A13" s="61" t="s">
        <v>38</v>
      </c>
      <c r="F13" s="60"/>
      <c r="G13" s="71"/>
      <c r="I13" s="61" t="s">
        <v>38</v>
      </c>
      <c r="N13" s="60"/>
    </row>
    <row r="14" spans="1:14" ht="30" customHeight="1">
      <c r="A14" s="63" t="str">
        <f>'rencontre place 1 et 2'!T21</f>
        <v>-</v>
      </c>
      <c r="B14" s="99"/>
      <c r="C14" s="99"/>
      <c r="D14" s="99"/>
      <c r="E14" s="99"/>
      <c r="F14" s="103"/>
      <c r="G14" s="71"/>
      <c r="I14" s="63" t="str">
        <f>'rencontre place 1 et 2'!T22</f>
        <v/>
      </c>
      <c r="J14" s="99"/>
      <c r="K14" s="99"/>
      <c r="L14" s="99"/>
      <c r="M14" s="99"/>
      <c r="N14" s="103"/>
    </row>
    <row r="15" spans="1:14" ht="15" customHeight="1">
      <c r="A15" s="76"/>
      <c r="B15" s="76"/>
      <c r="C15" s="76"/>
      <c r="D15" s="76"/>
      <c r="E15" s="76"/>
      <c r="F15" s="76"/>
      <c r="G15" s="77"/>
      <c r="H15" s="76"/>
      <c r="I15" s="76"/>
      <c r="J15" s="76"/>
      <c r="K15" s="76"/>
      <c r="L15" s="76"/>
      <c r="M15" s="76"/>
      <c r="N15" s="76"/>
    </row>
    <row r="16" spans="1:14" ht="15" customHeight="1">
      <c r="G16" s="71"/>
    </row>
    <row r="17" spans="1:14" s="50" customFormat="1" ht="50.1" customHeight="1">
      <c r="A17" s="209" t="str">
        <f ca="1">Renseignements!B$7 &amp; " - D " &amp; Renseignements!B$6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Poussins - D 1  / Fiches place 1 et 2
 - 
 - </v>
      </c>
      <c r="B17" s="210"/>
      <c r="C17" s="210"/>
      <c r="D17" s="211"/>
      <c r="E17" s="205">
        <f>E9+2</f>
        <v>5</v>
      </c>
      <c r="F17" s="206"/>
      <c r="G17" s="70"/>
      <c r="I17" s="209"/>
      <c r="J17" s="210"/>
      <c r="K17" s="210"/>
      <c r="L17" s="211"/>
      <c r="M17" s="205"/>
      <c r="N17" s="206"/>
    </row>
    <row r="18" spans="1:14" s="50" customFormat="1" ht="24.95" customHeight="1">
      <c r="A18" s="51" t="s">
        <v>75</v>
      </c>
      <c r="B18" s="207" t="s">
        <v>76</v>
      </c>
      <c r="C18" s="207"/>
      <c r="D18" s="52" t="s">
        <v>79</v>
      </c>
      <c r="E18" s="207" t="s">
        <v>77</v>
      </c>
      <c r="F18" s="208"/>
      <c r="G18" s="70"/>
      <c r="I18" s="51" t="s">
        <v>75</v>
      </c>
      <c r="J18" s="207" t="s">
        <v>76</v>
      </c>
      <c r="K18" s="207"/>
      <c r="L18" s="52" t="s">
        <v>79</v>
      </c>
      <c r="M18" s="207" t="s">
        <v>77</v>
      </c>
      <c r="N18" s="208"/>
    </row>
    <row r="19" spans="1:14" s="50" customFormat="1" ht="24.95" customHeight="1">
      <c r="A19" s="53" t="s">
        <v>78</v>
      </c>
      <c r="B19" s="54">
        <v>1</v>
      </c>
      <c r="C19" s="54">
        <v>2</v>
      </c>
      <c r="D19" s="54">
        <v>3</v>
      </c>
      <c r="E19" s="54">
        <v>4</v>
      </c>
      <c r="F19" s="55">
        <v>5</v>
      </c>
      <c r="G19" s="70"/>
      <c r="I19" s="53" t="s">
        <v>78</v>
      </c>
      <c r="J19" s="54">
        <v>1</v>
      </c>
      <c r="K19" s="54">
        <v>2</v>
      </c>
      <c r="L19" s="54">
        <v>3</v>
      </c>
      <c r="M19" s="54">
        <v>4</v>
      </c>
      <c r="N19" s="55">
        <v>5</v>
      </c>
    </row>
    <row r="20" spans="1:14" ht="30" customHeight="1">
      <c r="A20" s="58" t="str">
        <f>'rencontre place 1 et 2'!H23</f>
        <v/>
      </c>
      <c r="B20" s="101"/>
      <c r="C20" s="101"/>
      <c r="D20" s="101"/>
      <c r="E20" s="101"/>
      <c r="F20" s="102"/>
      <c r="G20" s="71"/>
      <c r="I20" s="58"/>
      <c r="J20" s="64"/>
      <c r="K20" s="64"/>
      <c r="L20" s="64"/>
      <c r="M20" s="64"/>
      <c r="N20" s="65"/>
    </row>
    <row r="21" spans="1:14" ht="24.95" customHeight="1">
      <c r="A21" s="61" t="s">
        <v>38</v>
      </c>
      <c r="F21" s="60"/>
      <c r="G21" s="71"/>
      <c r="I21" s="61" t="s">
        <v>38</v>
      </c>
      <c r="N21" s="60"/>
    </row>
    <row r="22" spans="1:14" ht="30" customHeight="1">
      <c r="A22" s="63" t="str">
        <f>'rencontre place 1 et 2'!T23</f>
        <v/>
      </c>
      <c r="B22" s="99"/>
      <c r="C22" s="99"/>
      <c r="D22" s="99"/>
      <c r="E22" s="99"/>
      <c r="F22" s="103"/>
      <c r="G22" s="71"/>
      <c r="I22" s="63"/>
      <c r="J22" s="66"/>
      <c r="K22" s="66"/>
      <c r="L22" s="66"/>
      <c r="M22" s="66"/>
      <c r="N22" s="67"/>
    </row>
    <row r="23" spans="1:14" ht="15" customHeight="1">
      <c r="A23" s="76"/>
      <c r="B23" s="76"/>
      <c r="C23" s="76"/>
      <c r="D23" s="76"/>
      <c r="E23" s="76"/>
      <c r="F23" s="76"/>
      <c r="G23" s="77"/>
      <c r="H23" s="76"/>
      <c r="I23" s="76"/>
      <c r="J23" s="76"/>
      <c r="K23" s="76"/>
      <c r="L23" s="76"/>
      <c r="M23" s="76"/>
      <c r="N23" s="76"/>
    </row>
    <row r="24" spans="1:14" ht="15" customHeight="1">
      <c r="G24" s="71"/>
    </row>
    <row r="25" spans="1:14" s="50" customFormat="1" ht="50.1" customHeight="1">
      <c r="A25" s="209"/>
      <c r="B25" s="210"/>
      <c r="C25" s="210"/>
      <c r="D25" s="211"/>
      <c r="E25" s="205"/>
      <c r="F25" s="206"/>
      <c r="G25" s="70"/>
      <c r="I25" s="209"/>
      <c r="J25" s="210"/>
      <c r="K25" s="210"/>
      <c r="L25" s="211"/>
      <c r="M25" s="205"/>
      <c r="N25" s="206"/>
    </row>
    <row r="26" spans="1:14" s="50" customFormat="1" ht="24.95" customHeight="1">
      <c r="A26" s="51" t="s">
        <v>75</v>
      </c>
      <c r="B26" s="207" t="s">
        <v>76</v>
      </c>
      <c r="C26" s="207"/>
      <c r="D26" s="52" t="s">
        <v>79</v>
      </c>
      <c r="E26" s="207" t="s">
        <v>77</v>
      </c>
      <c r="F26" s="208"/>
      <c r="G26" s="70"/>
      <c r="I26" s="51" t="s">
        <v>75</v>
      </c>
      <c r="J26" s="207" t="s">
        <v>76</v>
      </c>
      <c r="K26" s="207"/>
      <c r="L26" s="52" t="s">
        <v>79</v>
      </c>
      <c r="M26" s="207" t="s">
        <v>77</v>
      </c>
      <c r="N26" s="208"/>
    </row>
    <row r="27" spans="1:14" s="50" customFormat="1" ht="24.95" customHeight="1">
      <c r="A27" s="53" t="s">
        <v>78</v>
      </c>
      <c r="B27" s="54">
        <v>1</v>
      </c>
      <c r="C27" s="54">
        <v>2</v>
      </c>
      <c r="D27" s="54">
        <v>3</v>
      </c>
      <c r="E27" s="54">
        <v>4</v>
      </c>
      <c r="F27" s="55">
        <v>5</v>
      </c>
      <c r="G27" s="70"/>
      <c r="I27" s="53" t="s">
        <v>78</v>
      </c>
      <c r="J27" s="54">
        <v>1</v>
      </c>
      <c r="K27" s="54">
        <v>2</v>
      </c>
      <c r="L27" s="54">
        <v>3</v>
      </c>
      <c r="M27" s="54">
        <v>4</v>
      </c>
      <c r="N27" s="55">
        <v>5</v>
      </c>
    </row>
    <row r="28" spans="1:14" ht="30" customHeight="1">
      <c r="A28" s="58"/>
      <c r="B28" s="64"/>
      <c r="C28" s="64"/>
      <c r="D28" s="64"/>
      <c r="E28" s="64"/>
      <c r="F28" s="65"/>
      <c r="G28" s="71"/>
      <c r="I28" s="58"/>
      <c r="J28" s="64"/>
      <c r="K28" s="64"/>
      <c r="L28" s="64"/>
      <c r="M28" s="64"/>
      <c r="N28" s="65"/>
    </row>
    <row r="29" spans="1:14" ht="24.95" customHeight="1">
      <c r="A29" s="61" t="s">
        <v>38</v>
      </c>
      <c r="F29" s="60"/>
      <c r="G29" s="71"/>
      <c r="I29" s="61" t="s">
        <v>38</v>
      </c>
      <c r="N29" s="60"/>
    </row>
    <row r="30" spans="1:14" ht="30" customHeight="1">
      <c r="A30" s="63"/>
      <c r="B30" s="66"/>
      <c r="C30" s="66"/>
      <c r="D30" s="66"/>
      <c r="E30" s="66"/>
      <c r="F30" s="67"/>
      <c r="G30" s="71"/>
      <c r="I30" s="63"/>
      <c r="J30" s="66"/>
      <c r="K30" s="66"/>
      <c r="L30" s="66"/>
      <c r="M30" s="66"/>
      <c r="N30" s="67"/>
    </row>
  </sheetData>
  <sheetProtection algorithmName="SHA-512" hashValue="2kRjOEbm8vootH4ALqqDKW1yE6EOag7LdDRbna1vnAX/YAdu3rXg5qaMQs1bM08uMfjWNoq79bAEi+WyaoRj9Q==" saltValue="7ZS2KGtajTCvbVSacC6J3g==" spinCount="100000" sheet="1" scenarios="1" insertRows="0" autoFilter="0"/>
  <mergeCells count="32">
    <mergeCell ref="E25:F25"/>
    <mergeCell ref="M25:N25"/>
    <mergeCell ref="B26:C26"/>
    <mergeCell ref="E26:F26"/>
    <mergeCell ref="J26:K26"/>
    <mergeCell ref="M26:N26"/>
    <mergeCell ref="A25:D25"/>
    <mergeCell ref="I25:L25"/>
    <mergeCell ref="E17:F17"/>
    <mergeCell ref="M17:N17"/>
    <mergeCell ref="B18:C18"/>
    <mergeCell ref="E18:F18"/>
    <mergeCell ref="J18:K18"/>
    <mergeCell ref="M18:N18"/>
    <mergeCell ref="A17:D17"/>
    <mergeCell ref="I17:L17"/>
    <mergeCell ref="E9:F9"/>
    <mergeCell ref="M9:N9"/>
    <mergeCell ref="B10:C10"/>
    <mergeCell ref="E10:F10"/>
    <mergeCell ref="J10:K10"/>
    <mergeCell ref="M10:N10"/>
    <mergeCell ref="A9:D9"/>
    <mergeCell ref="I9:L9"/>
    <mergeCell ref="E1:F1"/>
    <mergeCell ref="M1:N1"/>
    <mergeCell ref="B2:C2"/>
    <mergeCell ref="E2:F2"/>
    <mergeCell ref="J2:K2"/>
    <mergeCell ref="M2:N2"/>
    <mergeCell ref="A1:D1"/>
    <mergeCell ref="I1:L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tabColor rgb="FF92D050"/>
    <pageSetUpPr fitToPage="1"/>
  </sheetPr>
  <dimension ref="A1:N30"/>
  <sheetViews>
    <sheetView zoomScale="85" zoomScaleNormal="85" workbookViewId="0">
      <selection activeCell="A11" sqref="A11"/>
    </sheetView>
  </sheetViews>
  <sheetFormatPr baseColWidth="10" defaultColWidth="11.42578125" defaultRowHeight="14.25"/>
  <cols>
    <col min="1" max="1" width="26.7109375" style="57" customWidth="1"/>
    <col min="2" max="6" width="4.28515625" style="57" customWidth="1"/>
    <col min="7" max="8" width="3" style="57" customWidth="1"/>
    <col min="9" max="9" width="26.7109375" style="57" customWidth="1"/>
    <col min="10" max="14" width="4.28515625" style="57" customWidth="1"/>
    <col min="15" max="16384" width="11.42578125" style="57"/>
  </cols>
  <sheetData>
    <row r="1" spans="1:14" s="50" customFormat="1" ht="50.1" customHeight="1">
      <c r="A1" s="209" t="str">
        <f ca="1">Renseignements!B$7 &amp; " - D " &amp; Renseignements!B$6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Poussins - D 1  / Fiches place 3 et 4
 - 
 - </v>
      </c>
      <c r="B1" s="210"/>
      <c r="C1" s="210"/>
      <c r="D1" s="211"/>
      <c r="E1" s="205">
        <v>1</v>
      </c>
      <c r="F1" s="206"/>
      <c r="G1" s="70"/>
      <c r="I1" s="209" t="str">
        <f ca="1">Renseignements!B$7 &amp; " - D " &amp; Renseignements!B$6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Poussins - D 1  / Fiches place 3 et 4
 - 
 - </v>
      </c>
      <c r="J1" s="210"/>
      <c r="K1" s="210"/>
      <c r="L1" s="211"/>
      <c r="M1" s="205">
        <f>E1+1</f>
        <v>2</v>
      </c>
      <c r="N1" s="206"/>
    </row>
    <row r="2" spans="1:14" s="50" customFormat="1" ht="24.95" customHeight="1">
      <c r="A2" s="51" t="s">
        <v>75</v>
      </c>
      <c r="B2" s="207" t="s">
        <v>76</v>
      </c>
      <c r="C2" s="207"/>
      <c r="D2" s="52" t="s">
        <v>79</v>
      </c>
      <c r="E2" s="207" t="s">
        <v>77</v>
      </c>
      <c r="F2" s="208"/>
      <c r="G2" s="70"/>
      <c r="I2" s="51" t="s">
        <v>75</v>
      </c>
      <c r="J2" s="207" t="s">
        <v>76</v>
      </c>
      <c r="K2" s="207"/>
      <c r="L2" s="52" t="s">
        <v>79</v>
      </c>
      <c r="M2" s="207" t="s">
        <v>77</v>
      </c>
      <c r="N2" s="208"/>
    </row>
    <row r="3" spans="1:14" s="50" customFormat="1" ht="24.95" customHeight="1">
      <c r="A3" s="53" t="s">
        <v>78</v>
      </c>
      <c r="B3" s="54">
        <v>1</v>
      </c>
      <c r="C3" s="54">
        <v>2</v>
      </c>
      <c r="D3" s="54">
        <v>3</v>
      </c>
      <c r="E3" s="54">
        <v>4</v>
      </c>
      <c r="F3" s="55">
        <v>5</v>
      </c>
      <c r="G3" s="70"/>
      <c r="I3" s="53" t="s">
        <v>78</v>
      </c>
      <c r="J3" s="54">
        <v>1</v>
      </c>
      <c r="K3" s="54">
        <v>2</v>
      </c>
      <c r="L3" s="54">
        <v>3</v>
      </c>
      <c r="M3" s="54">
        <v>4</v>
      </c>
      <c r="N3" s="55">
        <v>5</v>
      </c>
    </row>
    <row r="4" spans="1:14" ht="30" customHeight="1">
      <c r="A4" s="56" t="str">
        <f>'rencontre place 3 et 4'!H19</f>
        <v/>
      </c>
      <c r="B4" s="96"/>
      <c r="C4" s="96"/>
      <c r="D4" s="96"/>
      <c r="E4" s="96"/>
      <c r="F4" s="97"/>
      <c r="G4" s="71"/>
      <c r="I4" s="58" t="str">
        <f>'rencontre place 3 et 4'!H20</f>
        <v/>
      </c>
      <c r="J4" s="101"/>
      <c r="K4" s="101"/>
      <c r="L4" s="101"/>
      <c r="M4" s="101"/>
      <c r="N4" s="102"/>
    </row>
    <row r="5" spans="1:14" ht="24.95" customHeight="1">
      <c r="A5" s="59" t="s">
        <v>38</v>
      </c>
      <c r="B5" s="68"/>
      <c r="C5" s="68"/>
      <c r="D5" s="68"/>
      <c r="E5" s="68"/>
      <c r="F5" s="69"/>
      <c r="G5" s="71"/>
      <c r="I5" s="61" t="s">
        <v>38</v>
      </c>
      <c r="N5" s="60"/>
    </row>
    <row r="6" spans="1:14" ht="30" customHeight="1">
      <c r="A6" s="62" t="str">
        <f>'rencontre place 3 et 4'!T19</f>
        <v/>
      </c>
      <c r="B6" s="98"/>
      <c r="C6" s="99"/>
      <c r="D6" s="99"/>
      <c r="E6" s="99"/>
      <c r="F6" s="100"/>
      <c r="G6" s="71"/>
      <c r="I6" s="63" t="str">
        <f>'rencontre place 3 et 4'!T20</f>
        <v/>
      </c>
      <c r="J6" s="99"/>
      <c r="K6" s="99"/>
      <c r="L6" s="99"/>
      <c r="M6" s="99"/>
      <c r="N6" s="103"/>
    </row>
    <row r="7" spans="1:14" ht="15" customHeight="1">
      <c r="A7" s="76"/>
      <c r="B7" s="76"/>
      <c r="C7" s="76"/>
      <c r="D7" s="76"/>
      <c r="E7" s="76"/>
      <c r="F7" s="76"/>
      <c r="G7" s="77"/>
      <c r="H7" s="76"/>
      <c r="I7" s="76"/>
      <c r="J7" s="76"/>
      <c r="K7" s="76"/>
      <c r="L7" s="76"/>
      <c r="M7" s="76"/>
      <c r="N7" s="76"/>
    </row>
    <row r="8" spans="1:14" ht="15" customHeight="1">
      <c r="G8" s="71"/>
    </row>
    <row r="9" spans="1:14" s="50" customFormat="1" ht="50.1" customHeight="1">
      <c r="A9" s="209" t="str">
        <f ca="1">Renseignements!B$7 &amp; " - D " &amp; Renseignements!B$6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Poussins - D 1  / Fiches place 3 et 4
 - 
 - </v>
      </c>
      <c r="B9" s="210"/>
      <c r="C9" s="210"/>
      <c r="D9" s="211"/>
      <c r="E9" s="205">
        <f>E1+2</f>
        <v>3</v>
      </c>
      <c r="F9" s="206"/>
      <c r="G9" s="70"/>
      <c r="I9" s="209" t="str">
        <f ca="1">Renseignements!B$7 &amp; " - D " &amp; Renseignements!B$6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Poussins - D 1  / Fiches place 3 et 4
 - 
 - </v>
      </c>
      <c r="J9" s="210"/>
      <c r="K9" s="210"/>
      <c r="L9" s="211"/>
      <c r="M9" s="205">
        <f>M1+2</f>
        <v>4</v>
      </c>
      <c r="N9" s="206"/>
    </row>
    <row r="10" spans="1:14" s="50" customFormat="1" ht="24.95" customHeight="1">
      <c r="A10" s="51" t="s">
        <v>75</v>
      </c>
      <c r="B10" s="207" t="s">
        <v>76</v>
      </c>
      <c r="C10" s="207"/>
      <c r="D10" s="52" t="s">
        <v>79</v>
      </c>
      <c r="E10" s="207" t="s">
        <v>77</v>
      </c>
      <c r="F10" s="208"/>
      <c r="G10" s="70"/>
      <c r="I10" s="51" t="s">
        <v>75</v>
      </c>
      <c r="J10" s="207" t="s">
        <v>76</v>
      </c>
      <c r="K10" s="207"/>
      <c r="L10" s="52" t="s">
        <v>79</v>
      </c>
      <c r="M10" s="207" t="s">
        <v>77</v>
      </c>
      <c r="N10" s="208"/>
    </row>
    <row r="11" spans="1:14" s="50" customFormat="1" ht="24.95" customHeight="1">
      <c r="A11" s="53" t="s">
        <v>78</v>
      </c>
      <c r="B11" s="54">
        <v>1</v>
      </c>
      <c r="C11" s="54">
        <v>2</v>
      </c>
      <c r="D11" s="54">
        <v>3</v>
      </c>
      <c r="E11" s="54">
        <v>4</v>
      </c>
      <c r="F11" s="55">
        <v>5</v>
      </c>
      <c r="G11" s="70"/>
      <c r="I11" s="53" t="s">
        <v>78</v>
      </c>
      <c r="J11" s="54">
        <v>1</v>
      </c>
      <c r="K11" s="54">
        <v>2</v>
      </c>
      <c r="L11" s="54">
        <v>3</v>
      </c>
      <c r="M11" s="54">
        <v>4</v>
      </c>
      <c r="N11" s="55">
        <v>5</v>
      </c>
    </row>
    <row r="12" spans="1:14" ht="30" customHeight="1">
      <c r="A12" s="58" t="str">
        <f>'rencontre place 3 et 4'!H21</f>
        <v>-</v>
      </c>
      <c r="B12" s="101"/>
      <c r="C12" s="101"/>
      <c r="D12" s="101"/>
      <c r="E12" s="101"/>
      <c r="F12" s="102"/>
      <c r="G12" s="71"/>
      <c r="I12" s="58" t="str">
        <f>'rencontre place 3 et 4'!H22</f>
        <v/>
      </c>
      <c r="J12" s="101"/>
      <c r="K12" s="101"/>
      <c r="L12" s="101"/>
      <c r="M12" s="101"/>
      <c r="N12" s="102"/>
    </row>
    <row r="13" spans="1:14" ht="24.95" customHeight="1">
      <c r="A13" s="61" t="s">
        <v>38</v>
      </c>
      <c r="F13" s="60"/>
      <c r="G13" s="71"/>
      <c r="I13" s="61" t="s">
        <v>38</v>
      </c>
      <c r="N13" s="60"/>
    </row>
    <row r="14" spans="1:14" ht="30" customHeight="1">
      <c r="A14" s="63" t="str">
        <f>'rencontre place 3 et 4'!T21</f>
        <v>-</v>
      </c>
      <c r="B14" s="99"/>
      <c r="C14" s="99"/>
      <c r="D14" s="99"/>
      <c r="E14" s="99"/>
      <c r="F14" s="103"/>
      <c r="G14" s="71"/>
      <c r="I14" s="63" t="str">
        <f>'rencontre place 3 et 4'!T22</f>
        <v/>
      </c>
      <c r="J14" s="99"/>
      <c r="K14" s="99"/>
      <c r="L14" s="99"/>
      <c r="M14" s="99"/>
      <c r="N14" s="103"/>
    </row>
    <row r="15" spans="1:14" ht="15" customHeight="1">
      <c r="A15" s="76"/>
      <c r="B15" s="76"/>
      <c r="C15" s="76"/>
      <c r="D15" s="76"/>
      <c r="E15" s="76"/>
      <c r="F15" s="76"/>
      <c r="G15" s="77"/>
      <c r="H15" s="76"/>
      <c r="I15" s="76"/>
      <c r="J15" s="76"/>
      <c r="K15" s="76"/>
      <c r="L15" s="76"/>
      <c r="M15" s="76"/>
      <c r="N15" s="76"/>
    </row>
    <row r="16" spans="1:14" ht="15" customHeight="1">
      <c r="G16" s="71"/>
    </row>
    <row r="17" spans="1:14" s="50" customFormat="1" ht="50.1" customHeight="1">
      <c r="A17" s="209" t="str">
        <f ca="1">Renseignements!B$7 &amp; " - D " &amp; Renseignements!B$6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Poussins - D 1  / Fiches place 3 et 4
 - 
 - </v>
      </c>
      <c r="B17" s="210"/>
      <c r="C17" s="210"/>
      <c r="D17" s="211"/>
      <c r="E17" s="205">
        <f>E9+2</f>
        <v>5</v>
      </c>
      <c r="F17" s="206"/>
      <c r="G17" s="70"/>
      <c r="I17" s="209"/>
      <c r="J17" s="210"/>
      <c r="K17" s="210"/>
      <c r="L17" s="211"/>
      <c r="M17" s="205"/>
      <c r="N17" s="206"/>
    </row>
    <row r="18" spans="1:14" s="50" customFormat="1" ht="24.95" customHeight="1">
      <c r="A18" s="51" t="s">
        <v>75</v>
      </c>
      <c r="B18" s="207" t="s">
        <v>76</v>
      </c>
      <c r="C18" s="207"/>
      <c r="D18" s="52" t="s">
        <v>79</v>
      </c>
      <c r="E18" s="207" t="s">
        <v>77</v>
      </c>
      <c r="F18" s="208"/>
      <c r="G18" s="70"/>
      <c r="I18" s="51" t="s">
        <v>75</v>
      </c>
      <c r="J18" s="207" t="s">
        <v>76</v>
      </c>
      <c r="K18" s="207"/>
      <c r="L18" s="52" t="s">
        <v>79</v>
      </c>
      <c r="M18" s="207" t="s">
        <v>77</v>
      </c>
      <c r="N18" s="208"/>
    </row>
    <row r="19" spans="1:14" s="50" customFormat="1" ht="24.95" customHeight="1">
      <c r="A19" s="53" t="s">
        <v>78</v>
      </c>
      <c r="B19" s="54">
        <v>1</v>
      </c>
      <c r="C19" s="54">
        <v>2</v>
      </c>
      <c r="D19" s="54">
        <v>3</v>
      </c>
      <c r="E19" s="54">
        <v>4</v>
      </c>
      <c r="F19" s="55">
        <v>5</v>
      </c>
      <c r="G19" s="70"/>
      <c r="I19" s="53" t="s">
        <v>78</v>
      </c>
      <c r="J19" s="54">
        <v>1</v>
      </c>
      <c r="K19" s="54">
        <v>2</v>
      </c>
      <c r="L19" s="54">
        <v>3</v>
      </c>
      <c r="M19" s="54">
        <v>4</v>
      </c>
      <c r="N19" s="55">
        <v>5</v>
      </c>
    </row>
    <row r="20" spans="1:14" ht="30" customHeight="1">
      <c r="A20" s="58" t="str">
        <f>'rencontre place 3 et 4'!H23</f>
        <v/>
      </c>
      <c r="B20" s="101"/>
      <c r="C20" s="101"/>
      <c r="D20" s="101"/>
      <c r="E20" s="101"/>
      <c r="F20" s="102"/>
      <c r="G20" s="71"/>
      <c r="I20" s="58"/>
      <c r="J20" s="64"/>
      <c r="K20" s="64"/>
      <c r="L20" s="64"/>
      <c r="M20" s="64"/>
      <c r="N20" s="65"/>
    </row>
    <row r="21" spans="1:14" ht="24.95" customHeight="1">
      <c r="A21" s="61" t="s">
        <v>38</v>
      </c>
      <c r="F21" s="60"/>
      <c r="G21" s="71"/>
      <c r="I21" s="61" t="s">
        <v>38</v>
      </c>
      <c r="N21" s="60"/>
    </row>
    <row r="22" spans="1:14" ht="30" customHeight="1">
      <c r="A22" s="63" t="str">
        <f>'rencontre place 3 et 4'!T23</f>
        <v/>
      </c>
      <c r="B22" s="99"/>
      <c r="C22" s="99"/>
      <c r="D22" s="99"/>
      <c r="E22" s="99"/>
      <c r="F22" s="103"/>
      <c r="G22" s="71"/>
      <c r="I22" s="63"/>
      <c r="J22" s="66"/>
      <c r="K22" s="66"/>
      <c r="L22" s="66"/>
      <c r="M22" s="66"/>
      <c r="N22" s="67"/>
    </row>
    <row r="23" spans="1:14" ht="15" customHeight="1">
      <c r="A23" s="76"/>
      <c r="B23" s="76"/>
      <c r="C23" s="76"/>
      <c r="D23" s="76"/>
      <c r="E23" s="76"/>
      <c r="F23" s="76"/>
      <c r="G23" s="77"/>
      <c r="H23" s="76"/>
      <c r="I23" s="76"/>
      <c r="J23" s="76"/>
      <c r="K23" s="76"/>
      <c r="L23" s="76"/>
      <c r="M23" s="76"/>
      <c r="N23" s="76"/>
    </row>
    <row r="24" spans="1:14" ht="15" customHeight="1">
      <c r="G24" s="71"/>
    </row>
    <row r="25" spans="1:14" s="50" customFormat="1" ht="50.1" customHeight="1">
      <c r="A25" s="209"/>
      <c r="B25" s="210"/>
      <c r="C25" s="210"/>
      <c r="D25" s="211"/>
      <c r="E25" s="205"/>
      <c r="F25" s="206"/>
      <c r="G25" s="70"/>
      <c r="I25" s="209"/>
      <c r="J25" s="210"/>
      <c r="K25" s="210"/>
      <c r="L25" s="211"/>
      <c r="M25" s="205"/>
      <c r="N25" s="206"/>
    </row>
    <row r="26" spans="1:14" s="50" customFormat="1" ht="24.95" customHeight="1">
      <c r="A26" s="51" t="s">
        <v>75</v>
      </c>
      <c r="B26" s="207" t="s">
        <v>76</v>
      </c>
      <c r="C26" s="207"/>
      <c r="D26" s="52" t="s">
        <v>79</v>
      </c>
      <c r="E26" s="207" t="s">
        <v>77</v>
      </c>
      <c r="F26" s="208"/>
      <c r="G26" s="70"/>
      <c r="I26" s="51" t="s">
        <v>75</v>
      </c>
      <c r="J26" s="207" t="s">
        <v>76</v>
      </c>
      <c r="K26" s="207"/>
      <c r="L26" s="52" t="s">
        <v>79</v>
      </c>
      <c r="M26" s="207" t="s">
        <v>77</v>
      </c>
      <c r="N26" s="208"/>
    </row>
    <row r="27" spans="1:14" s="50" customFormat="1" ht="24.95" customHeight="1">
      <c r="A27" s="53" t="s">
        <v>78</v>
      </c>
      <c r="B27" s="54">
        <v>1</v>
      </c>
      <c r="C27" s="54">
        <v>2</v>
      </c>
      <c r="D27" s="54">
        <v>3</v>
      </c>
      <c r="E27" s="54">
        <v>4</v>
      </c>
      <c r="F27" s="55">
        <v>5</v>
      </c>
      <c r="G27" s="70"/>
      <c r="I27" s="53" t="s">
        <v>78</v>
      </c>
      <c r="J27" s="54">
        <v>1</v>
      </c>
      <c r="K27" s="54">
        <v>2</v>
      </c>
      <c r="L27" s="54">
        <v>3</v>
      </c>
      <c r="M27" s="54">
        <v>4</v>
      </c>
      <c r="N27" s="55">
        <v>5</v>
      </c>
    </row>
    <row r="28" spans="1:14" ht="30" customHeight="1">
      <c r="A28" s="58"/>
      <c r="B28" s="64"/>
      <c r="C28" s="64"/>
      <c r="D28" s="64"/>
      <c r="E28" s="64"/>
      <c r="F28" s="65"/>
      <c r="G28" s="71"/>
      <c r="I28" s="58"/>
      <c r="J28" s="64"/>
      <c r="K28" s="64"/>
      <c r="L28" s="64"/>
      <c r="M28" s="64"/>
      <c r="N28" s="65"/>
    </row>
    <row r="29" spans="1:14" ht="24.95" customHeight="1">
      <c r="A29" s="61" t="s">
        <v>38</v>
      </c>
      <c r="F29" s="60"/>
      <c r="G29" s="71"/>
      <c r="I29" s="61" t="s">
        <v>38</v>
      </c>
      <c r="N29" s="60"/>
    </row>
    <row r="30" spans="1:14" ht="30" customHeight="1">
      <c r="A30" s="63"/>
      <c r="B30" s="66"/>
      <c r="C30" s="66"/>
      <c r="D30" s="66"/>
      <c r="E30" s="66"/>
      <c r="F30" s="67"/>
      <c r="G30" s="71"/>
      <c r="I30" s="63"/>
      <c r="J30" s="66"/>
      <c r="K30" s="66"/>
      <c r="L30" s="66"/>
      <c r="M30" s="66"/>
      <c r="N30" s="67"/>
    </row>
  </sheetData>
  <sheetProtection algorithmName="SHA-512" hashValue="QSKsnYBTgIf8Pq40M2bWVCU6n5FjNi36o8ufcwa4Ud5q8GA7vZYXHXhIpS0QY350I0HhZxyV+W7sj36z2yiFJA==" saltValue="v1MYoaQ7wEu3b/dTHn6Sxg==" spinCount="100000" sheet="1" scenarios="1" insertRows="0" autoFilter="0"/>
  <mergeCells count="32">
    <mergeCell ref="E25:F25"/>
    <mergeCell ref="M25:N25"/>
    <mergeCell ref="B26:C26"/>
    <mergeCell ref="E26:F26"/>
    <mergeCell ref="J26:K26"/>
    <mergeCell ref="M26:N26"/>
    <mergeCell ref="A25:D25"/>
    <mergeCell ref="I25:L25"/>
    <mergeCell ref="E17:F17"/>
    <mergeCell ref="M17:N17"/>
    <mergeCell ref="B18:C18"/>
    <mergeCell ref="E18:F18"/>
    <mergeCell ref="J18:K18"/>
    <mergeCell ref="M18:N18"/>
    <mergeCell ref="A17:D17"/>
    <mergeCell ref="I17:L17"/>
    <mergeCell ref="E9:F9"/>
    <mergeCell ref="M9:N9"/>
    <mergeCell ref="B10:C10"/>
    <mergeCell ref="E10:F10"/>
    <mergeCell ref="J10:K10"/>
    <mergeCell ref="M10:N10"/>
    <mergeCell ref="A9:D9"/>
    <mergeCell ref="I9:L9"/>
    <mergeCell ref="E1:F1"/>
    <mergeCell ref="M1:N1"/>
    <mergeCell ref="B2:C2"/>
    <mergeCell ref="E2:F2"/>
    <mergeCell ref="J2:K2"/>
    <mergeCell ref="M2:N2"/>
    <mergeCell ref="A1:D1"/>
    <mergeCell ref="I1:L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6</vt:i4>
      </vt:variant>
    </vt:vector>
  </HeadingPairs>
  <TitlesOfParts>
    <vt:vector size="17" baseType="lpstr">
      <vt:lpstr>Renseignements</vt:lpstr>
      <vt:lpstr>rencontre 1 contre 4</vt:lpstr>
      <vt:lpstr>rencontre 2 contre 3</vt:lpstr>
      <vt:lpstr>rencontre place 1 et 2</vt:lpstr>
      <vt:lpstr>rencontre place 3 et 4</vt:lpstr>
      <vt:lpstr>Fiches 1 contre 4</vt:lpstr>
      <vt:lpstr>Fiches 2 contre 3</vt:lpstr>
      <vt:lpstr>Fiches place 1 et 2</vt:lpstr>
      <vt:lpstr>Fiches place 3 et 4</vt:lpstr>
      <vt:lpstr>Clubs-FFTT</vt:lpstr>
      <vt:lpstr>Joueurs-FFTT</vt:lpstr>
      <vt:lpstr>'Joueurs-FFTT'!Impression_des_titres</vt:lpstr>
      <vt:lpstr>'Joueurs-FFTT'!Zone_d_impression</vt:lpstr>
      <vt:lpstr>'rencontre 1 contre 4'!Zone_d_impression</vt:lpstr>
      <vt:lpstr>'rencontre 2 contre 3'!Zone_d_impression</vt:lpstr>
      <vt:lpstr>'rencontre place 1 et 2'!Zone_d_impression</vt:lpstr>
      <vt:lpstr>'rencontre place 3 et 4'!Zone_d_impression</vt:lpstr>
    </vt:vector>
  </TitlesOfParts>
  <Company>Bred Banque Populaire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Chevalier</dc:creator>
  <cp:lastModifiedBy>JP</cp:lastModifiedBy>
  <cp:lastPrinted>2025-10-06T11:35:13Z</cp:lastPrinted>
  <dcterms:created xsi:type="dcterms:W3CDTF">2006-06-22T16:34:39Z</dcterms:created>
  <dcterms:modified xsi:type="dcterms:W3CDTF">2026-02-04T11:03:38Z</dcterms:modified>
</cp:coreProperties>
</file>