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3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4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5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6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1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ctrlProps/ctrlProp7.xml" ContentType="application/vnd.ms-excel.controlproperties+xml"/>
  <Override PartName="/xl/drawings/drawing1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8.xml" ContentType="application/vnd.ms-excel.controlproperties+xml"/>
  <Override PartName="/xl/drawings/drawing1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\"/>
    </mc:Choice>
  </mc:AlternateContent>
  <workbookProtection workbookAlgorithmName="SHA-512" workbookHashValue="RGo7pseeR55dhn9xgn2IwrPu74j9AEQvcWC8Mj4sqn9/+Amn3L0IXCw5TGskvvTO2C/ZJu1UYoxKFVnsBJUKow==" workbookSaltValue="gjHEwudYfs3FHIZHt35aMQ==" workbookSpinCount="100000" lockStructure="1"/>
  <bookViews>
    <workbookView xWindow="-120" yWindow="-16320" windowWidth="29040" windowHeight="15840" tabRatio="878"/>
  </bookViews>
  <sheets>
    <sheet name="Renseignements" sheetId="66" r:id="rId1"/>
    <sheet name="rencontre 1 contre 4" sheetId="85" r:id="rId2"/>
    <sheet name="rencontre 2 contre 3" sheetId="111" r:id="rId3"/>
    <sheet name="rencontre place 1 et 2" sheetId="113" r:id="rId4"/>
    <sheet name="rencontre place 3 et 4" sheetId="114" r:id="rId5"/>
    <sheet name="Fiches 1 contre 4" sheetId="86" r:id="rId6"/>
    <sheet name="Fiches 2 contre 3" sheetId="112" r:id="rId7"/>
    <sheet name="Fiches place 1 et 2" sheetId="90" r:id="rId8"/>
    <sheet name="Fiches place 3 et 4" sheetId="92" r:id="rId9"/>
    <sheet name="Equipes match à 3" sheetId="32" state="hidden" r:id="rId10"/>
    <sheet name="rencontre match à 3" sheetId="31" state="hidden" r:id="rId11"/>
    <sheet name="Fiches match à 3" sheetId="78" state="hidden" r:id="rId12"/>
    <sheet name="rencontre 1 contre 3 (MA3)" sheetId="107" state="hidden" r:id="rId13"/>
    <sheet name="rencontre 2 contre 3 (MA3)" sheetId="115" state="hidden" r:id="rId14"/>
    <sheet name="rencontre 1 contre 2 (MA3)" sheetId="116" state="hidden" r:id="rId15"/>
    <sheet name="rencontre 2 équipes" sheetId="67" state="hidden" r:id="rId16"/>
    <sheet name="Fiches 2 équipes" sheetId="77" state="hidden" r:id="rId17"/>
    <sheet name="Score" sheetId="117" r:id="rId18"/>
    <sheet name="Clubs-FFTT" sheetId="102" r:id="rId19"/>
    <sheet name="Joueurs-FFTT" sheetId="106" r:id="rId20"/>
    <sheet name="Ajout joueur" sheetId="118" r:id="rId21"/>
  </sheets>
  <functionGroups builtInGroupCount="18"/>
  <definedNames>
    <definedName name="_xlnm._FilterDatabase" localSheetId="18" hidden="1">'Clubs-FFTT'!$A$1:$E$35</definedName>
    <definedName name="_xlnm._FilterDatabase" localSheetId="19" hidden="1">'Joueurs-FFTT'!$A$1:$G$1</definedName>
    <definedName name="_xlnm.Print_Titles" localSheetId="19">'Joueurs-FFTT'!$1:$1</definedName>
    <definedName name="_xlnm.Print_Area" localSheetId="9">'Equipes match à 3'!$A$1:$AD$40</definedName>
    <definedName name="_xlnm.Print_Area" localSheetId="19">'Joueurs-FFTT'!$A:$G</definedName>
    <definedName name="_xlnm.Print_Area" localSheetId="14">'rencontre 1 contre 2 (MA3)'!$A$1:$AD$34</definedName>
    <definedName name="_xlnm.Print_Area" localSheetId="12">'rencontre 1 contre 3 (MA3)'!$A$1:$AD$34</definedName>
    <definedName name="_xlnm.Print_Area" localSheetId="1">'rencontre 1 contre 4'!$A$1:$AD$34</definedName>
    <definedName name="_xlnm.Print_Area" localSheetId="2">'rencontre 2 contre 3'!$A$1:$AD$34</definedName>
    <definedName name="_xlnm.Print_Area" localSheetId="13">'rencontre 2 contre 3 (MA3)'!$A$1:$AD$34</definedName>
    <definedName name="_xlnm.Print_Area" localSheetId="15">'rencontre 2 équipes'!$A$1:$AD$37</definedName>
    <definedName name="_xlnm.Print_Area" localSheetId="10">'rencontre match à 3'!$A$1:$X$25</definedName>
    <definedName name="_xlnm.Print_Area" localSheetId="3">'rencontre place 1 et 2'!$A$1:$AD$34</definedName>
    <definedName name="_xlnm.Print_Area" localSheetId="4">'rencontre place 3 et 4'!$A$1:$AD$34</definedName>
  </definedNames>
  <calcPr calcId="152511" iterate="1"/>
</workbook>
</file>

<file path=xl/calcChain.xml><?xml version="1.0" encoding="utf-8"?>
<calcChain xmlns="http://schemas.openxmlformats.org/spreadsheetml/2006/main">
  <c r="E1" i="67" l="1"/>
  <c r="E1" i="116"/>
  <c r="E1" i="115"/>
  <c r="E1" i="107"/>
  <c r="E1" i="114"/>
  <c r="E1" i="113"/>
  <c r="E1" i="111"/>
  <c r="E1" i="85"/>
  <c r="I33" i="77" l="1"/>
  <c r="A33" i="77"/>
  <c r="I25" i="77"/>
  <c r="A25" i="77"/>
  <c r="I17" i="77"/>
  <c r="A17" i="77"/>
  <c r="I9" i="77"/>
  <c r="A9" i="77"/>
  <c r="I1" i="77"/>
  <c r="A1" i="77"/>
  <c r="A81" i="78"/>
  <c r="I73" i="78"/>
  <c r="A73" i="78"/>
  <c r="I65" i="78"/>
  <c r="A65" i="78"/>
  <c r="I57" i="78"/>
  <c r="A57" i="78"/>
  <c r="I49" i="78"/>
  <c r="A49" i="78"/>
  <c r="I41" i="78"/>
  <c r="A41" i="78"/>
  <c r="I33" i="78"/>
  <c r="A33" i="78"/>
  <c r="I25" i="78"/>
  <c r="A25" i="78"/>
  <c r="I17" i="78"/>
  <c r="A17" i="78"/>
  <c r="I9" i="78"/>
  <c r="A9" i="78"/>
  <c r="I1" i="78"/>
  <c r="A1" i="78"/>
  <c r="A25" i="92"/>
  <c r="I17" i="92"/>
  <c r="A17" i="92"/>
  <c r="I9" i="92"/>
  <c r="A9" i="92"/>
  <c r="I1" i="92"/>
  <c r="A1" i="92"/>
  <c r="A25" i="90"/>
  <c r="I17" i="90"/>
  <c r="A17" i="90"/>
  <c r="I9" i="90"/>
  <c r="A9" i="90"/>
  <c r="I1" i="90"/>
  <c r="A1" i="90"/>
  <c r="A25" i="112"/>
  <c r="I17" i="112"/>
  <c r="A17" i="112"/>
  <c r="I9" i="112"/>
  <c r="A9" i="112"/>
  <c r="I1" i="112"/>
  <c r="A1" i="112"/>
  <c r="A25" i="86"/>
  <c r="I17" i="86"/>
  <c r="A17" i="86"/>
  <c r="I9" i="86"/>
  <c r="A9" i="86"/>
  <c r="A1" i="86"/>
  <c r="I1" i="86"/>
  <c r="P16" i="32" l="1"/>
  <c r="P15" i="32"/>
  <c r="P14" i="32"/>
  <c r="AR25" i="116"/>
  <c r="AQ25" i="116"/>
  <c r="AP25" i="116"/>
  <c r="AO25" i="116"/>
  <c r="AN25" i="116"/>
  <c r="B7" i="118" l="1"/>
  <c r="C12" i="67"/>
  <c r="D27" i="67"/>
  <c r="A22" i="67" l="1"/>
  <c r="M1" i="77" l="1"/>
  <c r="M1" i="78"/>
  <c r="M1" i="92"/>
  <c r="M1" i="90"/>
  <c r="M1" i="112"/>
  <c r="M1" i="86"/>
  <c r="E9" i="86"/>
  <c r="AL27" i="116" l="1"/>
  <c r="AK27" i="116"/>
  <c r="AJ27" i="116"/>
  <c r="AI27" i="116"/>
  <c r="AL26" i="116"/>
  <c r="AK26" i="116"/>
  <c r="AJ26" i="116"/>
  <c r="AI26" i="116"/>
  <c r="AL25" i="116"/>
  <c r="AK25" i="116"/>
  <c r="AJ25" i="116"/>
  <c r="AI25" i="116"/>
  <c r="AL24" i="116"/>
  <c r="AK24" i="116"/>
  <c r="AJ24" i="116"/>
  <c r="AI24" i="116"/>
  <c r="AL23" i="116"/>
  <c r="AK23" i="116"/>
  <c r="AJ23" i="116"/>
  <c r="AI23" i="116"/>
  <c r="AL22" i="116"/>
  <c r="AK22" i="116"/>
  <c r="AJ22" i="116"/>
  <c r="AI22" i="116"/>
  <c r="AL21" i="116"/>
  <c r="AK21" i="116"/>
  <c r="AJ21" i="116"/>
  <c r="AI21" i="116"/>
  <c r="AR27" i="116"/>
  <c r="AQ27" i="116"/>
  <c r="AP27" i="116"/>
  <c r="AO27" i="116"/>
  <c r="AR26" i="116"/>
  <c r="AQ26" i="116"/>
  <c r="AP26" i="116"/>
  <c r="AO26" i="116"/>
  <c r="AR24" i="116"/>
  <c r="AQ24" i="116"/>
  <c r="AP24" i="116"/>
  <c r="AO24" i="116"/>
  <c r="AR23" i="116"/>
  <c r="AQ23" i="116"/>
  <c r="AP23" i="116"/>
  <c r="AO23" i="116"/>
  <c r="AR22" i="116"/>
  <c r="AQ22" i="116"/>
  <c r="AP22" i="116"/>
  <c r="AO22" i="116"/>
  <c r="AR21" i="116"/>
  <c r="AQ21" i="116"/>
  <c r="AP21" i="116"/>
  <c r="AO21" i="116"/>
  <c r="AN27" i="116"/>
  <c r="AH27" i="116"/>
  <c r="AN26" i="116"/>
  <c r="AH26" i="116"/>
  <c r="AN24" i="116"/>
  <c r="AH24" i="116"/>
  <c r="AN23" i="116"/>
  <c r="AH23" i="116"/>
  <c r="AN22" i="116"/>
  <c r="AH22" i="116"/>
  <c r="AN21" i="116"/>
  <c r="AH21" i="116"/>
  <c r="AH25" i="116"/>
  <c r="AL27" i="115"/>
  <c r="AK27" i="115"/>
  <c r="AJ27" i="115"/>
  <c r="AI27" i="115"/>
  <c r="AL26" i="115"/>
  <c r="AK26" i="115"/>
  <c r="AJ26" i="115"/>
  <c r="AI26" i="115"/>
  <c r="AL25" i="115"/>
  <c r="AK25" i="115"/>
  <c r="AJ25" i="115"/>
  <c r="AI25" i="115"/>
  <c r="AL24" i="115"/>
  <c r="AK24" i="115"/>
  <c r="AJ24" i="115"/>
  <c r="AI24" i="115"/>
  <c r="AL23" i="115"/>
  <c r="AK23" i="115"/>
  <c r="AJ23" i="115"/>
  <c r="AI23" i="115"/>
  <c r="AL22" i="115"/>
  <c r="AK22" i="115"/>
  <c r="AJ22" i="115"/>
  <c r="AI22" i="115"/>
  <c r="AL21" i="115"/>
  <c r="AK21" i="115"/>
  <c r="AJ21" i="115"/>
  <c r="AI21" i="115"/>
  <c r="AR27" i="115"/>
  <c r="AQ27" i="115"/>
  <c r="AP27" i="115"/>
  <c r="AO27" i="115"/>
  <c r="AR26" i="115"/>
  <c r="AQ26" i="115"/>
  <c r="AP26" i="115"/>
  <c r="AO26" i="115"/>
  <c r="AR25" i="115"/>
  <c r="AQ25" i="115"/>
  <c r="AP25" i="115"/>
  <c r="AO25" i="115"/>
  <c r="AR24" i="115"/>
  <c r="AQ24" i="115"/>
  <c r="AP24" i="115"/>
  <c r="AO24" i="115"/>
  <c r="AR23" i="115"/>
  <c r="AQ23" i="115"/>
  <c r="AP23" i="115"/>
  <c r="AO23" i="115"/>
  <c r="AR22" i="115"/>
  <c r="AQ22" i="115"/>
  <c r="AP22" i="115"/>
  <c r="AO22" i="115"/>
  <c r="AR21" i="115"/>
  <c r="AQ21" i="115"/>
  <c r="AP21" i="115"/>
  <c r="AO21" i="115"/>
  <c r="AN27" i="115"/>
  <c r="AH27" i="115"/>
  <c r="AN26" i="115"/>
  <c r="AH26" i="115"/>
  <c r="AN25" i="115"/>
  <c r="AH25" i="115"/>
  <c r="AN24" i="115"/>
  <c r="AH24" i="115"/>
  <c r="AN23" i="115"/>
  <c r="AH23" i="115"/>
  <c r="AN22" i="115"/>
  <c r="AH22" i="115"/>
  <c r="AN21" i="115"/>
  <c r="AH21" i="115"/>
  <c r="AR27" i="107"/>
  <c r="AQ27" i="107"/>
  <c r="AP27" i="107"/>
  <c r="AO27" i="107"/>
  <c r="AR26" i="107"/>
  <c r="AQ26" i="107"/>
  <c r="AP26" i="107"/>
  <c r="AO26" i="107"/>
  <c r="AR25" i="107"/>
  <c r="AQ25" i="107"/>
  <c r="AP25" i="107"/>
  <c r="AO25" i="107"/>
  <c r="AR24" i="107"/>
  <c r="AQ24" i="107"/>
  <c r="AP24" i="107"/>
  <c r="AO24" i="107"/>
  <c r="AR23" i="107"/>
  <c r="AQ23" i="107"/>
  <c r="AP23" i="107"/>
  <c r="AO23" i="107"/>
  <c r="AR22" i="107"/>
  <c r="AQ22" i="107"/>
  <c r="AP22" i="107"/>
  <c r="AO22" i="107"/>
  <c r="AR21" i="107"/>
  <c r="AQ21" i="107"/>
  <c r="AP21" i="107"/>
  <c r="AO21" i="107"/>
  <c r="AL27" i="107"/>
  <c r="AK27" i="107"/>
  <c r="AJ27" i="107"/>
  <c r="AI27" i="107"/>
  <c r="AL26" i="107"/>
  <c r="AK26" i="107"/>
  <c r="AJ26" i="107"/>
  <c r="AI26" i="107"/>
  <c r="AL25" i="107"/>
  <c r="AK25" i="107"/>
  <c r="AJ25" i="107"/>
  <c r="AI25" i="107"/>
  <c r="AL24" i="107"/>
  <c r="AK24" i="107"/>
  <c r="AJ24" i="107"/>
  <c r="AI24" i="107"/>
  <c r="AL23" i="107"/>
  <c r="AK23" i="107"/>
  <c r="AJ23" i="107"/>
  <c r="AI23" i="107"/>
  <c r="AL22" i="107"/>
  <c r="AK22" i="107"/>
  <c r="AJ22" i="107"/>
  <c r="AI22" i="107"/>
  <c r="AL21" i="107"/>
  <c r="AK21" i="107"/>
  <c r="AJ21" i="107"/>
  <c r="AI21" i="107"/>
  <c r="AN27" i="107"/>
  <c r="AH27" i="107"/>
  <c r="AN26" i="107"/>
  <c r="AH26" i="107"/>
  <c r="AN24" i="107"/>
  <c r="AH24" i="107"/>
  <c r="AN25" i="107"/>
  <c r="AH25" i="107"/>
  <c r="AN23" i="107"/>
  <c r="AH23" i="107"/>
  <c r="AN22" i="107"/>
  <c r="AH22" i="107"/>
  <c r="AN21" i="107"/>
  <c r="AH21" i="107"/>
  <c r="AH21" i="67"/>
  <c r="AR30" i="67"/>
  <c r="AQ30" i="67"/>
  <c r="AP30" i="67"/>
  <c r="AO30" i="67"/>
  <c r="AR29" i="67"/>
  <c r="AQ29" i="67"/>
  <c r="AP29" i="67"/>
  <c r="AO29" i="67"/>
  <c r="AR28" i="67"/>
  <c r="AQ28" i="67"/>
  <c r="AP28" i="67"/>
  <c r="AO28" i="67"/>
  <c r="AR27" i="67"/>
  <c r="AQ27" i="67"/>
  <c r="AP27" i="67"/>
  <c r="AO27" i="67"/>
  <c r="AR26" i="67"/>
  <c r="AQ26" i="67"/>
  <c r="AP26" i="67"/>
  <c r="AO26" i="67"/>
  <c r="AR25" i="67"/>
  <c r="AQ25" i="67"/>
  <c r="AP25" i="67"/>
  <c r="AO25" i="67"/>
  <c r="AR24" i="67"/>
  <c r="AQ24" i="67"/>
  <c r="AP24" i="67"/>
  <c r="AO24" i="67"/>
  <c r="AR23" i="67"/>
  <c r="AQ23" i="67"/>
  <c r="AP23" i="67"/>
  <c r="AO23" i="67"/>
  <c r="AR22" i="67"/>
  <c r="AQ22" i="67"/>
  <c r="AP22" i="67"/>
  <c r="AO22" i="67"/>
  <c r="AR21" i="67"/>
  <c r="AQ21" i="67"/>
  <c r="AP21" i="67"/>
  <c r="AO21" i="67"/>
  <c r="AL30" i="67"/>
  <c r="AK30" i="67"/>
  <c r="AJ30" i="67"/>
  <c r="AI30" i="67"/>
  <c r="AL29" i="67"/>
  <c r="AK29" i="67"/>
  <c r="AJ29" i="67"/>
  <c r="AI29" i="67"/>
  <c r="AL28" i="67"/>
  <c r="AK28" i="67"/>
  <c r="AJ28" i="67"/>
  <c r="AI28" i="67"/>
  <c r="AL27" i="67"/>
  <c r="AK27" i="67"/>
  <c r="AJ27" i="67"/>
  <c r="AI27" i="67"/>
  <c r="AL26" i="67"/>
  <c r="AK26" i="67"/>
  <c r="AJ26" i="67"/>
  <c r="AI26" i="67"/>
  <c r="AL25" i="67"/>
  <c r="AK25" i="67"/>
  <c r="AJ25" i="67"/>
  <c r="AI25" i="67"/>
  <c r="AL24" i="67"/>
  <c r="AK24" i="67"/>
  <c r="AJ24" i="67"/>
  <c r="AI24" i="67"/>
  <c r="AL23" i="67"/>
  <c r="AK23" i="67"/>
  <c r="AJ23" i="67"/>
  <c r="AI23" i="67"/>
  <c r="AL22" i="67"/>
  <c r="AK22" i="67"/>
  <c r="AJ22" i="67"/>
  <c r="AI22" i="67"/>
  <c r="AL21" i="67"/>
  <c r="AK21" i="67"/>
  <c r="AJ21" i="67"/>
  <c r="AI21" i="67"/>
  <c r="AN30" i="67"/>
  <c r="AH30" i="67"/>
  <c r="AN29" i="67"/>
  <c r="AH29" i="67"/>
  <c r="AN28" i="67"/>
  <c r="AH28" i="67"/>
  <c r="AN27" i="67"/>
  <c r="AH27" i="67"/>
  <c r="AN26" i="67"/>
  <c r="AH26" i="67"/>
  <c r="AN25" i="67"/>
  <c r="AH25" i="67"/>
  <c r="AN24" i="67"/>
  <c r="AH24" i="67"/>
  <c r="AN23" i="67"/>
  <c r="AH23" i="67"/>
  <c r="AN22" i="67"/>
  <c r="AH22" i="67"/>
  <c r="AN21" i="67"/>
  <c r="V2" i="32"/>
  <c r="AR27" i="114"/>
  <c r="AQ27" i="114"/>
  <c r="AP27" i="114"/>
  <c r="AO27" i="114"/>
  <c r="AN27" i="114"/>
  <c r="AL27" i="114"/>
  <c r="AK27" i="114"/>
  <c r="AJ27" i="114"/>
  <c r="AI27" i="114"/>
  <c r="AH27" i="114"/>
  <c r="AR26" i="114"/>
  <c r="AQ26" i="114"/>
  <c r="AP26" i="114"/>
  <c r="AO26" i="114"/>
  <c r="AN26" i="114"/>
  <c r="AL26" i="114"/>
  <c r="AK26" i="114"/>
  <c r="AJ26" i="114"/>
  <c r="AI26" i="114"/>
  <c r="AH26" i="114"/>
  <c r="AR25" i="114"/>
  <c r="AQ25" i="114"/>
  <c r="AP25" i="114"/>
  <c r="AO25" i="114"/>
  <c r="AN25" i="114"/>
  <c r="AL25" i="114"/>
  <c r="AK25" i="114"/>
  <c r="AJ25" i="114"/>
  <c r="AI25" i="114"/>
  <c r="AH25" i="114"/>
  <c r="AR24" i="114"/>
  <c r="AQ24" i="114"/>
  <c r="AP24" i="114"/>
  <c r="AO24" i="114"/>
  <c r="AN24" i="114"/>
  <c r="AL24" i="114"/>
  <c r="AK24" i="114"/>
  <c r="AJ24" i="114"/>
  <c r="AI24" i="114"/>
  <c r="AH24" i="114"/>
  <c r="AR23" i="114"/>
  <c r="AQ23" i="114"/>
  <c r="AP23" i="114"/>
  <c r="AO23" i="114"/>
  <c r="AN23" i="114"/>
  <c r="AL23" i="114"/>
  <c r="AK23" i="114"/>
  <c r="AJ23" i="114"/>
  <c r="AI23" i="114"/>
  <c r="AH23" i="114"/>
  <c r="AR22" i="114"/>
  <c r="AQ22" i="114"/>
  <c r="AP22" i="114"/>
  <c r="AO22" i="114"/>
  <c r="AN22" i="114"/>
  <c r="AL22" i="114"/>
  <c r="AK22" i="114"/>
  <c r="AJ22" i="114"/>
  <c r="AI22" i="114"/>
  <c r="AH22" i="114"/>
  <c r="AR21" i="114"/>
  <c r="AQ21" i="114"/>
  <c r="AP21" i="114"/>
  <c r="AO21" i="114"/>
  <c r="AN21" i="114"/>
  <c r="AL21" i="114"/>
  <c r="AK21" i="114"/>
  <c r="AJ21" i="114"/>
  <c r="AI21" i="114"/>
  <c r="AH21" i="114"/>
  <c r="AR27" i="113"/>
  <c r="AQ27" i="113"/>
  <c r="AP27" i="113"/>
  <c r="AO27" i="113"/>
  <c r="AN27" i="113"/>
  <c r="AL27" i="113"/>
  <c r="AK27" i="113"/>
  <c r="AJ27" i="113"/>
  <c r="AI27" i="113"/>
  <c r="AH27" i="113"/>
  <c r="AR26" i="113"/>
  <c r="AQ26" i="113"/>
  <c r="AP26" i="113"/>
  <c r="AO26" i="113"/>
  <c r="AN26" i="113"/>
  <c r="AL26" i="113"/>
  <c r="AK26" i="113"/>
  <c r="AJ26" i="113"/>
  <c r="AI26" i="113"/>
  <c r="AH26" i="113"/>
  <c r="AR25" i="113"/>
  <c r="AQ25" i="113"/>
  <c r="AP25" i="113"/>
  <c r="AO25" i="113"/>
  <c r="AN25" i="113"/>
  <c r="AL25" i="113"/>
  <c r="AK25" i="113"/>
  <c r="AJ25" i="113"/>
  <c r="AI25" i="113"/>
  <c r="AH25" i="113"/>
  <c r="AR24" i="113"/>
  <c r="AQ24" i="113"/>
  <c r="AP24" i="113"/>
  <c r="AO24" i="113"/>
  <c r="AN24" i="113"/>
  <c r="AL24" i="113"/>
  <c r="AK24" i="113"/>
  <c r="AJ24" i="113"/>
  <c r="AI24" i="113"/>
  <c r="AH24" i="113"/>
  <c r="AR23" i="113"/>
  <c r="AQ23" i="113"/>
  <c r="AP23" i="113"/>
  <c r="AO23" i="113"/>
  <c r="AN23" i="113"/>
  <c r="AL23" i="113"/>
  <c r="AK23" i="113"/>
  <c r="AJ23" i="113"/>
  <c r="AI23" i="113"/>
  <c r="AH23" i="113"/>
  <c r="AR22" i="113"/>
  <c r="AQ22" i="113"/>
  <c r="AP22" i="113"/>
  <c r="AO22" i="113"/>
  <c r="AN22" i="113"/>
  <c r="AL22" i="113"/>
  <c r="AK22" i="113"/>
  <c r="AJ22" i="113"/>
  <c r="AI22" i="113"/>
  <c r="AH22" i="113"/>
  <c r="AR21" i="113"/>
  <c r="AQ21" i="113"/>
  <c r="AP21" i="113"/>
  <c r="AO21" i="113"/>
  <c r="AN21" i="113"/>
  <c r="AL21" i="113"/>
  <c r="AK21" i="113"/>
  <c r="AJ21" i="113"/>
  <c r="AI21" i="113"/>
  <c r="AH21" i="113"/>
  <c r="AR27" i="111"/>
  <c r="AQ27" i="111"/>
  <c r="AP27" i="111"/>
  <c r="AO27" i="111"/>
  <c r="AN27" i="111"/>
  <c r="AL27" i="111"/>
  <c r="AK27" i="111"/>
  <c r="AJ27" i="111"/>
  <c r="AI27" i="111"/>
  <c r="AH27" i="111"/>
  <c r="AR26" i="111"/>
  <c r="AQ26" i="111"/>
  <c r="AP26" i="111"/>
  <c r="AO26" i="111"/>
  <c r="AN26" i="111"/>
  <c r="AL26" i="111"/>
  <c r="AK26" i="111"/>
  <c r="AJ26" i="111"/>
  <c r="AI26" i="111"/>
  <c r="AH26" i="111"/>
  <c r="AR25" i="111"/>
  <c r="AQ25" i="111"/>
  <c r="AP25" i="111"/>
  <c r="AO25" i="111"/>
  <c r="AN25" i="111"/>
  <c r="AL25" i="111"/>
  <c r="AK25" i="111"/>
  <c r="AJ25" i="111"/>
  <c r="AI25" i="111"/>
  <c r="AH25" i="111"/>
  <c r="AR24" i="111"/>
  <c r="AQ24" i="111"/>
  <c r="AP24" i="111"/>
  <c r="AO24" i="111"/>
  <c r="AN24" i="111"/>
  <c r="AL24" i="111"/>
  <c r="AK24" i="111"/>
  <c r="AJ24" i="111"/>
  <c r="AI24" i="111"/>
  <c r="AH24" i="111"/>
  <c r="AR23" i="111"/>
  <c r="AQ23" i="111"/>
  <c r="AP23" i="111"/>
  <c r="AO23" i="111"/>
  <c r="AN23" i="111"/>
  <c r="AL23" i="111"/>
  <c r="AK23" i="111"/>
  <c r="AJ23" i="111"/>
  <c r="AI23" i="111"/>
  <c r="AH23" i="111"/>
  <c r="AR22" i="111"/>
  <c r="AQ22" i="111"/>
  <c r="AP22" i="111"/>
  <c r="AO22" i="111"/>
  <c r="AN22" i="111"/>
  <c r="AL22" i="111"/>
  <c r="AK22" i="111"/>
  <c r="AJ22" i="111"/>
  <c r="AI22" i="111"/>
  <c r="AH22" i="111"/>
  <c r="AR21" i="111"/>
  <c r="AQ21" i="111"/>
  <c r="AP21" i="111"/>
  <c r="AO21" i="111"/>
  <c r="AN21" i="111"/>
  <c r="AL21" i="111"/>
  <c r="AK21" i="111"/>
  <c r="AJ21" i="111"/>
  <c r="AI21" i="111"/>
  <c r="AH21" i="111"/>
  <c r="AR27" i="85"/>
  <c r="AQ27" i="85"/>
  <c r="AP27" i="85"/>
  <c r="AO27" i="85"/>
  <c r="AR26" i="85"/>
  <c r="AQ26" i="85"/>
  <c r="AP26" i="85"/>
  <c r="AO26" i="85"/>
  <c r="AR25" i="85"/>
  <c r="AQ25" i="85"/>
  <c r="AP25" i="85"/>
  <c r="AO25" i="85"/>
  <c r="AR24" i="85"/>
  <c r="AQ24" i="85"/>
  <c r="AP24" i="85"/>
  <c r="AO24" i="85"/>
  <c r="AR23" i="85"/>
  <c r="AQ23" i="85"/>
  <c r="AP23" i="85"/>
  <c r="AO23" i="85"/>
  <c r="AR22" i="85"/>
  <c r="AQ22" i="85"/>
  <c r="AP22" i="85"/>
  <c r="AO22" i="85"/>
  <c r="AR21" i="85"/>
  <c r="AQ21" i="85"/>
  <c r="AP21" i="85"/>
  <c r="AO21" i="85"/>
  <c r="AL27" i="85"/>
  <c r="AK27" i="85"/>
  <c r="AJ27" i="85"/>
  <c r="AI27" i="85"/>
  <c r="AL26" i="85"/>
  <c r="AK26" i="85"/>
  <c r="AJ26" i="85"/>
  <c r="AI26" i="85"/>
  <c r="AL25" i="85"/>
  <c r="AK25" i="85"/>
  <c r="AJ25" i="85"/>
  <c r="AI25" i="85"/>
  <c r="AL24" i="85"/>
  <c r="AK24" i="85"/>
  <c r="AJ24" i="85"/>
  <c r="AI24" i="85"/>
  <c r="AL23" i="85"/>
  <c r="AK23" i="85"/>
  <c r="AJ23" i="85"/>
  <c r="AI23" i="85"/>
  <c r="AL22" i="85"/>
  <c r="AK22" i="85"/>
  <c r="AJ22" i="85"/>
  <c r="AI22" i="85"/>
  <c r="AL21" i="85"/>
  <c r="AK21" i="85"/>
  <c r="AJ21" i="85"/>
  <c r="AI21" i="85"/>
  <c r="AN27" i="85"/>
  <c r="AH27" i="85"/>
  <c r="AN26" i="85"/>
  <c r="AH26" i="85"/>
  <c r="AN25" i="85"/>
  <c r="AH25" i="85"/>
  <c r="AN24" i="85"/>
  <c r="AH24" i="85"/>
  <c r="AN23" i="85"/>
  <c r="AH23" i="85"/>
  <c r="AN22" i="85"/>
  <c r="AH22" i="85"/>
  <c r="AH21" i="85"/>
  <c r="AN21" i="85"/>
  <c r="BF8" i="31"/>
  <c r="BE8" i="31"/>
  <c r="BD8" i="31"/>
  <c r="BC8" i="31"/>
  <c r="BS24" i="31"/>
  <c r="BR24" i="31"/>
  <c r="BQ24" i="31"/>
  <c r="BP24" i="31"/>
  <c r="BS21" i="31"/>
  <c r="BR21" i="31"/>
  <c r="BQ21" i="31"/>
  <c r="BP21" i="31"/>
  <c r="BS18" i="31"/>
  <c r="BR18" i="31"/>
  <c r="BQ18" i="31"/>
  <c r="BP18" i="31"/>
  <c r="BS17" i="31"/>
  <c r="BR17" i="31"/>
  <c r="BQ17" i="31"/>
  <c r="BP17" i="31"/>
  <c r="BS13" i="31"/>
  <c r="BR13" i="31"/>
  <c r="BQ13" i="31"/>
  <c r="BP13" i="31"/>
  <c r="BS9" i="31"/>
  <c r="BR9" i="31"/>
  <c r="BQ9" i="31"/>
  <c r="BP9" i="31"/>
  <c r="BM24" i="31"/>
  <c r="BL24" i="31"/>
  <c r="BK24" i="31"/>
  <c r="BJ24" i="31"/>
  <c r="BM21" i="31"/>
  <c r="BL21" i="31"/>
  <c r="BK21" i="31"/>
  <c r="BJ21" i="31"/>
  <c r="BM18" i="31"/>
  <c r="BL18" i="31"/>
  <c r="BK18" i="31"/>
  <c r="BJ18" i="31"/>
  <c r="BM17" i="31"/>
  <c r="BL17" i="31"/>
  <c r="BK17" i="31"/>
  <c r="BJ17" i="31"/>
  <c r="BM13" i="31"/>
  <c r="BL13" i="31"/>
  <c r="BK13" i="31"/>
  <c r="BJ13" i="31"/>
  <c r="BM9" i="31"/>
  <c r="BL9" i="31"/>
  <c r="BK9" i="31"/>
  <c r="BJ9" i="31"/>
  <c r="AS22" i="31"/>
  <c r="AR22" i="31"/>
  <c r="AQ22" i="31"/>
  <c r="AP22" i="31"/>
  <c r="AS19" i="31"/>
  <c r="AR19" i="31"/>
  <c r="AQ19" i="31"/>
  <c r="AP19" i="31"/>
  <c r="AS15" i="31"/>
  <c r="AR15" i="31"/>
  <c r="AQ15" i="31"/>
  <c r="AP15" i="31"/>
  <c r="AS11" i="31"/>
  <c r="AR11" i="31"/>
  <c r="AQ11" i="31"/>
  <c r="AP11" i="31"/>
  <c r="AS10" i="31"/>
  <c r="AR10" i="31"/>
  <c r="AQ10" i="31"/>
  <c r="AP10" i="31"/>
  <c r="AM22" i="31"/>
  <c r="AL22" i="31"/>
  <c r="AK22" i="31"/>
  <c r="AJ22" i="31"/>
  <c r="AM19" i="31"/>
  <c r="AL19" i="31"/>
  <c r="AK19" i="31"/>
  <c r="AJ19" i="31"/>
  <c r="AM15" i="31"/>
  <c r="AL15" i="31"/>
  <c r="AK15" i="31"/>
  <c r="AJ15" i="31"/>
  <c r="AM11" i="31"/>
  <c r="AL11" i="31"/>
  <c r="AK11" i="31"/>
  <c r="AJ11" i="31"/>
  <c r="AM10" i="31"/>
  <c r="AL10" i="31"/>
  <c r="AK10" i="31"/>
  <c r="AJ10" i="31"/>
  <c r="BF23" i="31"/>
  <c r="BE23" i="31"/>
  <c r="BD23" i="31"/>
  <c r="BC23" i="31"/>
  <c r="BF20" i="31"/>
  <c r="BE20" i="31"/>
  <c r="BD20" i="31"/>
  <c r="BC20" i="31"/>
  <c r="BF16" i="31"/>
  <c r="BE16" i="31"/>
  <c r="BD16" i="31"/>
  <c r="BC16" i="31"/>
  <c r="BF14" i="31"/>
  <c r="BE14" i="31"/>
  <c r="BD14" i="31"/>
  <c r="BC14" i="31"/>
  <c r="BF12" i="31"/>
  <c r="BE12" i="31"/>
  <c r="BD12" i="31"/>
  <c r="BC12" i="31"/>
  <c r="AZ23" i="31"/>
  <c r="AY23" i="31"/>
  <c r="AX23" i="31"/>
  <c r="AW23" i="31"/>
  <c r="AZ20" i="31"/>
  <c r="AY20" i="31"/>
  <c r="AX20" i="31"/>
  <c r="AW20" i="31"/>
  <c r="AZ16" i="31"/>
  <c r="AY16" i="31"/>
  <c r="AX16" i="31"/>
  <c r="AW16" i="31"/>
  <c r="AZ14" i="31"/>
  <c r="AY14" i="31"/>
  <c r="AX14" i="31"/>
  <c r="AW14" i="31"/>
  <c r="AZ12" i="31"/>
  <c r="AY12" i="31"/>
  <c r="AX12" i="31"/>
  <c r="AW12" i="31"/>
  <c r="AZ8" i="31"/>
  <c r="AY8" i="31"/>
  <c r="AX8" i="31"/>
  <c r="AW8" i="31"/>
  <c r="BO24" i="31"/>
  <c r="BI24" i="31"/>
  <c r="BB23" i="31"/>
  <c r="AV23" i="31"/>
  <c r="AO22" i="31"/>
  <c r="AI22" i="31"/>
  <c r="BO21" i="31"/>
  <c r="BI21" i="31"/>
  <c r="BB20" i="31"/>
  <c r="AV20" i="31"/>
  <c r="AO19" i="31"/>
  <c r="AI19" i="31"/>
  <c r="BO18" i="31"/>
  <c r="BI18" i="31"/>
  <c r="BO17" i="31"/>
  <c r="BI17" i="31"/>
  <c r="BB16" i="31"/>
  <c r="AV16" i="31"/>
  <c r="AO15" i="31"/>
  <c r="AI15" i="31"/>
  <c r="BB14" i="31"/>
  <c r="AV14" i="31"/>
  <c r="BO13" i="31"/>
  <c r="BI13" i="31"/>
  <c r="BB12" i="31"/>
  <c r="AV12" i="31"/>
  <c r="AO11" i="31"/>
  <c r="AI11" i="31"/>
  <c r="AO10" i="31"/>
  <c r="AI10" i="31"/>
  <c r="BO9" i="31"/>
  <c r="BI9" i="31"/>
  <c r="BB8" i="31"/>
  <c r="AV8" i="31"/>
  <c r="AS7" i="31"/>
  <c r="AR7" i="31"/>
  <c r="AQ7" i="31"/>
  <c r="AP7" i="31"/>
  <c r="AO7" i="31"/>
  <c r="AI7" i="31"/>
  <c r="AM7" i="31"/>
  <c r="AL7" i="31"/>
  <c r="AK7" i="31"/>
  <c r="AJ7" i="31"/>
  <c r="AI4" i="31"/>
  <c r="BS6" i="31"/>
  <c r="BR6" i="31"/>
  <c r="BQ6" i="31"/>
  <c r="BP6" i="31"/>
  <c r="BO6" i="31"/>
  <c r="BI6" i="31"/>
  <c r="BJ6" i="31"/>
  <c r="BK6" i="31"/>
  <c r="BL6" i="31"/>
  <c r="BM6" i="31"/>
  <c r="AZ5" i="31"/>
  <c r="AY5" i="31"/>
  <c r="AX5" i="31"/>
  <c r="AW5" i="31"/>
  <c r="BF5" i="31"/>
  <c r="BE5" i="31"/>
  <c r="BD5" i="31"/>
  <c r="BC5" i="31"/>
  <c r="BB5" i="31"/>
  <c r="AO4" i="31"/>
  <c r="AV5" i="31"/>
  <c r="AM4" i="31"/>
  <c r="AL4" i="31"/>
  <c r="AK4" i="31"/>
  <c r="AJ4" i="31"/>
  <c r="AS4" i="31"/>
  <c r="AR4" i="31"/>
  <c r="AQ4" i="31"/>
  <c r="AP4" i="31"/>
  <c r="R25" i="116" l="1"/>
  <c r="F25" i="116"/>
  <c r="F25" i="115"/>
  <c r="B5" i="66" l="1"/>
  <c r="O6" i="32" l="1"/>
  <c r="E15" i="85" l="1"/>
  <c r="E16" i="85"/>
  <c r="R12" i="67" l="1"/>
  <c r="R12" i="85"/>
  <c r="R25" i="107" l="1"/>
  <c r="F25" i="107"/>
  <c r="R25" i="115"/>
  <c r="A16" i="116"/>
  <c r="A15" i="116"/>
  <c r="P16" i="116"/>
  <c r="T16" i="116" s="1"/>
  <c r="P15" i="116"/>
  <c r="T15" i="116" s="1"/>
  <c r="P14" i="116"/>
  <c r="T14" i="116" s="1"/>
  <c r="A14" i="116"/>
  <c r="AD12" i="116"/>
  <c r="W12" i="116"/>
  <c r="O12" i="116"/>
  <c r="H12" i="116"/>
  <c r="P16" i="115"/>
  <c r="T16" i="115" s="1"/>
  <c r="P15" i="115"/>
  <c r="T15" i="115" s="1"/>
  <c r="A16" i="115"/>
  <c r="A15" i="115"/>
  <c r="P14" i="115"/>
  <c r="T14" i="115" s="1"/>
  <c r="A14" i="115"/>
  <c r="AD12" i="115"/>
  <c r="W12" i="115"/>
  <c r="O12" i="115"/>
  <c r="H12" i="115"/>
  <c r="AD12" i="107"/>
  <c r="W12" i="107"/>
  <c r="O12" i="107"/>
  <c r="H12" i="107"/>
  <c r="P15" i="107"/>
  <c r="T15" i="107" s="1"/>
  <c r="P16" i="107"/>
  <c r="T16" i="107" s="1"/>
  <c r="P14" i="107"/>
  <c r="T14" i="107" s="1"/>
  <c r="A16" i="107"/>
  <c r="A15" i="107"/>
  <c r="A14" i="107"/>
  <c r="AB16" i="67"/>
  <c r="X16" i="67"/>
  <c r="T16" i="67"/>
  <c r="AB15" i="67"/>
  <c r="X15" i="67"/>
  <c r="T15" i="67"/>
  <c r="AB14" i="67"/>
  <c r="X14" i="67"/>
  <c r="T14" i="67"/>
  <c r="M16" i="67"/>
  <c r="I16" i="67"/>
  <c r="E16" i="67"/>
  <c r="M15" i="67"/>
  <c r="I15" i="67"/>
  <c r="E15" i="67"/>
  <c r="M14" i="67"/>
  <c r="I14" i="67"/>
  <c r="E14" i="67"/>
  <c r="AB16" i="114"/>
  <c r="X16" i="114"/>
  <c r="T16" i="114"/>
  <c r="AB15" i="114"/>
  <c r="X15" i="114"/>
  <c r="T15" i="114"/>
  <c r="AB14" i="114"/>
  <c r="X14" i="114"/>
  <c r="T14" i="114"/>
  <c r="AB16" i="113"/>
  <c r="X16" i="113"/>
  <c r="T16" i="113"/>
  <c r="AB15" i="113"/>
  <c r="X15" i="113"/>
  <c r="T15" i="113"/>
  <c r="AB14" i="113"/>
  <c r="X14" i="113"/>
  <c r="T14" i="113"/>
  <c r="M16" i="114"/>
  <c r="I16" i="114"/>
  <c r="E16" i="114"/>
  <c r="M15" i="114"/>
  <c r="I15" i="114"/>
  <c r="E15" i="114"/>
  <c r="M14" i="114"/>
  <c r="I14" i="114"/>
  <c r="E14" i="114"/>
  <c r="M16" i="113"/>
  <c r="I16" i="113"/>
  <c r="E16" i="113"/>
  <c r="M15" i="113"/>
  <c r="I15" i="113"/>
  <c r="E15" i="113"/>
  <c r="M14" i="113"/>
  <c r="I14" i="113"/>
  <c r="E14" i="113"/>
  <c r="AB16" i="111"/>
  <c r="X16" i="111"/>
  <c r="T16" i="111"/>
  <c r="AB15" i="111"/>
  <c r="X15" i="111"/>
  <c r="T15" i="111"/>
  <c r="AB14" i="111"/>
  <c r="X14" i="111"/>
  <c r="T14" i="111"/>
  <c r="M16" i="111"/>
  <c r="I16" i="111"/>
  <c r="E16" i="111"/>
  <c r="M15" i="111"/>
  <c r="I15" i="111"/>
  <c r="E15" i="111"/>
  <c r="M14" i="111"/>
  <c r="I14" i="111"/>
  <c r="E14" i="111"/>
  <c r="AB16" i="85"/>
  <c r="X16" i="85"/>
  <c r="AB15" i="85"/>
  <c r="X15" i="85"/>
  <c r="AB14" i="85"/>
  <c r="X14" i="85"/>
  <c r="M16" i="85"/>
  <c r="M15" i="85"/>
  <c r="M14" i="85"/>
  <c r="I14" i="85"/>
  <c r="I16" i="85"/>
  <c r="I15" i="85"/>
  <c r="T16" i="85"/>
  <c r="T15" i="85"/>
  <c r="T14" i="85"/>
  <c r="E14" i="85"/>
  <c r="H25" i="85" s="1"/>
  <c r="F32" i="116"/>
  <c r="A32" i="115"/>
  <c r="Y38" i="32"/>
  <c r="X33" i="32"/>
  <c r="N33" i="32"/>
  <c r="D33" i="32"/>
  <c r="X31" i="32"/>
  <c r="N31" i="32"/>
  <c r="D31" i="32"/>
  <c r="P28" i="32"/>
  <c r="P27" i="32"/>
  <c r="P26" i="32"/>
  <c r="T22" i="67" l="1"/>
  <c r="T21" i="67"/>
  <c r="R16" i="32"/>
  <c r="R15" i="32"/>
  <c r="R14" i="32"/>
  <c r="E27" i="116" l="1"/>
  <c r="D27" i="116"/>
  <c r="C27" i="116"/>
  <c r="B27" i="116"/>
  <c r="A27" i="116"/>
  <c r="E26" i="116"/>
  <c r="D26" i="116"/>
  <c r="C26" i="116"/>
  <c r="B26" i="116"/>
  <c r="A26" i="116"/>
  <c r="E25" i="116"/>
  <c r="D25" i="116"/>
  <c r="C25" i="116"/>
  <c r="B25" i="116"/>
  <c r="A25" i="116"/>
  <c r="E24" i="116"/>
  <c r="D24" i="116"/>
  <c r="C24" i="116"/>
  <c r="B24" i="116"/>
  <c r="A24" i="116"/>
  <c r="E23" i="116"/>
  <c r="D23" i="116"/>
  <c r="C23" i="116"/>
  <c r="B23" i="116"/>
  <c r="A23" i="116"/>
  <c r="E22" i="116"/>
  <c r="D22" i="116"/>
  <c r="C22" i="116"/>
  <c r="B22" i="116"/>
  <c r="A22" i="116"/>
  <c r="E21" i="116"/>
  <c r="D21" i="116"/>
  <c r="C21" i="116"/>
  <c r="B21" i="116"/>
  <c r="A21" i="116"/>
  <c r="E27" i="115"/>
  <c r="D27" i="115"/>
  <c r="C27" i="115"/>
  <c r="B27" i="115"/>
  <c r="A27" i="115"/>
  <c r="E26" i="115"/>
  <c r="D26" i="115"/>
  <c r="C26" i="115"/>
  <c r="B26" i="115"/>
  <c r="A26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I15" i="116"/>
  <c r="M16" i="116"/>
  <c r="O16" i="116" s="1"/>
  <c r="E14" i="116"/>
  <c r="I15" i="107"/>
  <c r="M14" i="107"/>
  <c r="O14" i="107" s="1"/>
  <c r="E15" i="115"/>
  <c r="E16" i="115"/>
  <c r="M14" i="115"/>
  <c r="O14" i="115" s="1"/>
  <c r="X16" i="116"/>
  <c r="AB14" i="116"/>
  <c r="AD14" i="116" s="1"/>
  <c r="R12" i="116"/>
  <c r="AA2" i="115"/>
  <c r="A32" i="116"/>
  <c r="C12" i="116"/>
  <c r="F32" i="115"/>
  <c r="AB16" i="115"/>
  <c r="AD16" i="115" s="1"/>
  <c r="AB15" i="115"/>
  <c r="AD15" i="115" s="1"/>
  <c r="AB14" i="115"/>
  <c r="AD14" i="115" s="1"/>
  <c r="R12" i="115"/>
  <c r="E27" i="107"/>
  <c r="D27" i="107"/>
  <c r="C27" i="107"/>
  <c r="B27" i="107"/>
  <c r="A27" i="107"/>
  <c r="F32" i="107"/>
  <c r="A32" i="107"/>
  <c r="E26" i="107"/>
  <c r="D26" i="107"/>
  <c r="C26" i="107"/>
  <c r="B26" i="107"/>
  <c r="A26" i="107"/>
  <c r="E25" i="107"/>
  <c r="D25" i="107"/>
  <c r="C25" i="107"/>
  <c r="B25" i="107"/>
  <c r="A25" i="107"/>
  <c r="E24" i="107"/>
  <c r="D24" i="107"/>
  <c r="C24" i="107"/>
  <c r="B24" i="107"/>
  <c r="A24" i="107"/>
  <c r="E23" i="107"/>
  <c r="D23" i="107"/>
  <c r="C23" i="107"/>
  <c r="B23" i="107"/>
  <c r="A23" i="107"/>
  <c r="E22" i="107"/>
  <c r="D22" i="107"/>
  <c r="C22" i="107"/>
  <c r="B22" i="107"/>
  <c r="A22" i="107"/>
  <c r="E21" i="107"/>
  <c r="D21" i="107"/>
  <c r="C21" i="107"/>
  <c r="B21" i="107"/>
  <c r="A21" i="107"/>
  <c r="AB15" i="107"/>
  <c r="AB14" i="107"/>
  <c r="M16" i="107"/>
  <c r="O16" i="107" s="1"/>
  <c r="I16" i="107"/>
  <c r="E16" i="107"/>
  <c r="X31" i="107"/>
  <c r="R12" i="107"/>
  <c r="C12" i="85"/>
  <c r="B29" i="67"/>
  <c r="H26" i="107" l="1"/>
  <c r="I15" i="115"/>
  <c r="H27" i="115" s="1"/>
  <c r="X14" i="116"/>
  <c r="I14" i="107"/>
  <c r="M15" i="115"/>
  <c r="O15" i="115" s="1"/>
  <c r="I16" i="115"/>
  <c r="H26" i="115" s="1"/>
  <c r="M16" i="115"/>
  <c r="O16" i="115" s="1"/>
  <c r="C12" i="107"/>
  <c r="X16" i="107"/>
  <c r="AB16" i="107"/>
  <c r="X15" i="115"/>
  <c r="X14" i="107"/>
  <c r="T27" i="116"/>
  <c r="AB16" i="116"/>
  <c r="AD16" i="116" s="1"/>
  <c r="AB15" i="116"/>
  <c r="AD15" i="116" s="1"/>
  <c r="X15" i="116"/>
  <c r="T26" i="116" s="1"/>
  <c r="P6" i="116"/>
  <c r="R4" i="107"/>
  <c r="R4" i="115"/>
  <c r="C4" i="115"/>
  <c r="AD4" i="115"/>
  <c r="P6" i="115"/>
  <c r="M10" i="115"/>
  <c r="I14" i="116"/>
  <c r="H21" i="116" s="1"/>
  <c r="M15" i="116"/>
  <c r="O15" i="116" s="1"/>
  <c r="E16" i="116"/>
  <c r="R4" i="116"/>
  <c r="I16" i="116"/>
  <c r="M14" i="116"/>
  <c r="O14" i="116" s="1"/>
  <c r="E15" i="116"/>
  <c r="AA2" i="116"/>
  <c r="C4" i="116"/>
  <c r="AH28" i="116"/>
  <c r="AD4" i="116"/>
  <c r="M10" i="116"/>
  <c r="X31" i="116"/>
  <c r="AH28" i="115"/>
  <c r="X14" i="115"/>
  <c r="X31" i="115"/>
  <c r="C12" i="115"/>
  <c r="I14" i="115"/>
  <c r="E14" i="115"/>
  <c r="H25" i="115" s="1"/>
  <c r="X16" i="115"/>
  <c r="X15" i="107"/>
  <c r="E14" i="107"/>
  <c r="M15" i="107"/>
  <c r="O15" i="107" s="1"/>
  <c r="E15" i="107"/>
  <c r="E30" i="67"/>
  <c r="D30" i="67"/>
  <c r="C30" i="67"/>
  <c r="B30" i="67"/>
  <c r="A30" i="67"/>
  <c r="E29" i="67"/>
  <c r="D29" i="67"/>
  <c r="C29" i="67"/>
  <c r="A29" i="67"/>
  <c r="E28" i="67"/>
  <c r="D28" i="67"/>
  <c r="C28" i="67"/>
  <c r="B28" i="67"/>
  <c r="A28" i="67"/>
  <c r="E27" i="67"/>
  <c r="C27" i="67"/>
  <c r="B27" i="67"/>
  <c r="A27" i="67"/>
  <c r="E26" i="67"/>
  <c r="D26" i="67"/>
  <c r="C26" i="67"/>
  <c r="B26" i="67"/>
  <c r="A26" i="67"/>
  <c r="H25" i="116" l="1"/>
  <c r="T25" i="107"/>
  <c r="T25" i="116"/>
  <c r="H25" i="107"/>
  <c r="T25" i="115"/>
  <c r="AM25" i="115" s="1"/>
  <c r="H22" i="115"/>
  <c r="T21" i="115"/>
  <c r="H23" i="115"/>
  <c r="T21" i="116"/>
  <c r="AS21" i="116" s="1"/>
  <c r="AM28" i="115"/>
  <c r="T26" i="115"/>
  <c r="AS26" i="115" s="1"/>
  <c r="T23" i="116"/>
  <c r="AM28" i="116"/>
  <c r="AS28" i="116"/>
  <c r="H24" i="116"/>
  <c r="T24" i="116"/>
  <c r="T22" i="116"/>
  <c r="H27" i="116"/>
  <c r="AS27" i="116" s="1"/>
  <c r="H22" i="116"/>
  <c r="H26" i="116"/>
  <c r="AS26" i="116" s="1"/>
  <c r="H23" i="116"/>
  <c r="H21" i="115"/>
  <c r="H24" i="115"/>
  <c r="T24" i="115"/>
  <c r="T22" i="115"/>
  <c r="AS28" i="115"/>
  <c r="T27" i="115"/>
  <c r="AM27" i="115" s="1"/>
  <c r="T23" i="115"/>
  <c r="P6" i="67"/>
  <c r="X34" i="67"/>
  <c r="AD4" i="67"/>
  <c r="N10" i="67"/>
  <c r="R4" i="67"/>
  <c r="AA2" i="67"/>
  <c r="C4" i="67"/>
  <c r="AA2" i="107"/>
  <c r="AD4" i="107"/>
  <c r="M10" i="107"/>
  <c r="P6" i="107"/>
  <c r="C4" i="107"/>
  <c r="U9" i="32"/>
  <c r="J9" i="32"/>
  <c r="E9" i="32"/>
  <c r="X6" i="32"/>
  <c r="D6" i="32"/>
  <c r="T27" i="67"/>
  <c r="A30" i="77" s="1"/>
  <c r="H28" i="67"/>
  <c r="I28" i="77" s="1"/>
  <c r="C4" i="114"/>
  <c r="B4" i="31"/>
  <c r="R28" i="32"/>
  <c r="L28" i="32"/>
  <c r="G28" i="32"/>
  <c r="R27" i="32"/>
  <c r="L27" i="32"/>
  <c r="G27" i="32"/>
  <c r="R26" i="32"/>
  <c r="L26" i="32"/>
  <c r="G26" i="32"/>
  <c r="P22" i="32"/>
  <c r="R22" i="32" s="1"/>
  <c r="L22" i="32"/>
  <c r="G22" i="32"/>
  <c r="P21" i="32"/>
  <c r="R21" i="32" s="1"/>
  <c r="L21" i="32"/>
  <c r="G21" i="32"/>
  <c r="P20" i="32"/>
  <c r="R20" i="32" s="1"/>
  <c r="L20" i="32"/>
  <c r="G20" i="32"/>
  <c r="L16" i="32"/>
  <c r="G16" i="32"/>
  <c r="L15" i="32"/>
  <c r="G15" i="32"/>
  <c r="L14" i="32"/>
  <c r="G14" i="32"/>
  <c r="C24" i="32"/>
  <c r="C18" i="32"/>
  <c r="C12" i="32"/>
  <c r="R12" i="114"/>
  <c r="R12" i="113"/>
  <c r="C12" i="114"/>
  <c r="C12" i="113"/>
  <c r="C21" i="67"/>
  <c r="T28" i="67"/>
  <c r="I30" i="77" s="1"/>
  <c r="T29" i="67"/>
  <c r="A38" i="77" s="1"/>
  <c r="H21" i="67"/>
  <c r="AS22" i="115" l="1"/>
  <c r="AC22" i="115" s="1"/>
  <c r="AM23" i="115"/>
  <c r="AA23" i="115" s="1"/>
  <c r="AM23" i="116"/>
  <c r="AA23" i="116" s="1"/>
  <c r="AS25" i="116"/>
  <c r="AC25" i="116" s="1"/>
  <c r="AS21" i="115"/>
  <c r="AC21" i="115" s="1"/>
  <c r="AM22" i="116"/>
  <c r="AA22" i="116" s="1"/>
  <c r="AM24" i="115"/>
  <c r="AA24" i="115" s="1"/>
  <c r="AM24" i="116"/>
  <c r="AA24" i="116" s="1"/>
  <c r="AM22" i="115"/>
  <c r="AA22" i="115" s="1"/>
  <c r="AM21" i="116"/>
  <c r="AA21" i="116" s="1"/>
  <c r="AS23" i="115"/>
  <c r="AC23" i="115" s="1"/>
  <c r="AS27" i="115"/>
  <c r="AC27" i="115" s="1"/>
  <c r="AS24" i="115"/>
  <c r="AC24" i="115" s="1"/>
  <c r="AS24" i="116"/>
  <c r="AC24" i="116" s="1"/>
  <c r="AM21" i="115"/>
  <c r="AA21" i="115" s="1"/>
  <c r="AS25" i="115"/>
  <c r="AC25" i="115" s="1"/>
  <c r="AS23" i="116"/>
  <c r="AC23" i="116" s="1"/>
  <c r="AM27" i="116"/>
  <c r="AA27" i="116" s="1"/>
  <c r="AS22" i="116"/>
  <c r="AC22" i="116" s="1"/>
  <c r="AM26" i="115"/>
  <c r="AA26" i="115" s="1"/>
  <c r="AM25" i="116"/>
  <c r="AA25" i="116" s="1"/>
  <c r="AM26" i="116"/>
  <c r="AA26" i="116" s="1"/>
  <c r="CA4" i="31"/>
  <c r="CH4" i="31"/>
  <c r="H30" i="67"/>
  <c r="I36" i="77" s="1"/>
  <c r="T26" i="67"/>
  <c r="I22" i="77" s="1"/>
  <c r="T24" i="67"/>
  <c r="H26" i="67"/>
  <c r="I20" i="77" s="1"/>
  <c r="AC21" i="116"/>
  <c r="AC26" i="115"/>
  <c r="H23" i="67"/>
  <c r="AC27" i="116"/>
  <c r="AC26" i="116"/>
  <c r="AA27" i="115"/>
  <c r="AA25" i="115"/>
  <c r="T23" i="67"/>
  <c r="T30" i="67"/>
  <c r="I38" i="77" s="1"/>
  <c r="H24" i="67"/>
  <c r="H27" i="67"/>
  <c r="A28" i="77" s="1"/>
  <c r="H29" i="67"/>
  <c r="A36" i="77" s="1"/>
  <c r="AC28" i="116" l="1"/>
  <c r="AA28" i="116"/>
  <c r="AA28" i="115"/>
  <c r="AC28" i="115"/>
  <c r="AM27" i="67"/>
  <c r="AA27" i="67" s="1"/>
  <c r="AS26" i="67"/>
  <c r="AC26" i="67" s="1"/>
  <c r="N33" i="116" l="1"/>
  <c r="N33" i="115"/>
  <c r="AM26" i="67"/>
  <c r="AA26" i="67" s="1"/>
  <c r="N31" i="116"/>
  <c r="N31" i="115"/>
  <c r="AS27" i="67"/>
  <c r="AC27" i="67" s="1"/>
  <c r="E27" i="114"/>
  <c r="D27" i="114"/>
  <c r="C27" i="114"/>
  <c r="B27" i="114"/>
  <c r="A27" i="114"/>
  <c r="E26" i="114"/>
  <c r="D26" i="114"/>
  <c r="C26" i="114"/>
  <c r="B26" i="114"/>
  <c r="A26" i="114"/>
  <c r="E25" i="114"/>
  <c r="D25" i="114"/>
  <c r="C25" i="114"/>
  <c r="B25" i="114"/>
  <c r="A25" i="114"/>
  <c r="E24" i="114"/>
  <c r="D24" i="114"/>
  <c r="C24" i="114"/>
  <c r="B24" i="114"/>
  <c r="A24" i="114"/>
  <c r="E23" i="114"/>
  <c r="D23" i="114"/>
  <c r="C23" i="114"/>
  <c r="B23" i="114"/>
  <c r="A23" i="114"/>
  <c r="E22" i="114"/>
  <c r="D22" i="114"/>
  <c r="C22" i="114"/>
  <c r="B22" i="114"/>
  <c r="A22" i="114"/>
  <c r="E21" i="114"/>
  <c r="D21" i="114"/>
  <c r="C21" i="114"/>
  <c r="B21" i="114"/>
  <c r="A21" i="114"/>
  <c r="X31" i="114"/>
  <c r="T27" i="114"/>
  <c r="H27" i="114"/>
  <c r="T26" i="114"/>
  <c r="H26" i="114"/>
  <c r="T25" i="114"/>
  <c r="H25" i="114"/>
  <c r="T24" i="114"/>
  <c r="H24" i="114"/>
  <c r="T23" i="114"/>
  <c r="H23" i="114"/>
  <c r="T22" i="114"/>
  <c r="H22" i="114"/>
  <c r="T21" i="114"/>
  <c r="H21" i="114"/>
  <c r="AD16" i="114"/>
  <c r="O16" i="114"/>
  <c r="AD15" i="114"/>
  <c r="O15" i="114"/>
  <c r="AD14" i="114"/>
  <c r="O14" i="114"/>
  <c r="N10" i="114"/>
  <c r="P6" i="114"/>
  <c r="AD4" i="114"/>
  <c r="R4" i="114"/>
  <c r="AA2" i="114"/>
  <c r="E27" i="113"/>
  <c r="D27" i="113"/>
  <c r="C27" i="113"/>
  <c r="B27" i="113"/>
  <c r="A27" i="113"/>
  <c r="E26" i="113"/>
  <c r="D26" i="113"/>
  <c r="C26" i="113"/>
  <c r="B26" i="113"/>
  <c r="A26" i="113"/>
  <c r="E25" i="113"/>
  <c r="D25" i="113"/>
  <c r="C25" i="113"/>
  <c r="B25" i="113"/>
  <c r="A25" i="113"/>
  <c r="E24" i="113"/>
  <c r="D24" i="113"/>
  <c r="C24" i="113"/>
  <c r="B24" i="113"/>
  <c r="A24" i="113"/>
  <c r="E23" i="113"/>
  <c r="D23" i="113"/>
  <c r="C23" i="113"/>
  <c r="B23" i="113"/>
  <c r="A23" i="113"/>
  <c r="E22" i="113"/>
  <c r="D22" i="113"/>
  <c r="C22" i="113"/>
  <c r="B22" i="113"/>
  <c r="A22" i="113"/>
  <c r="E21" i="113"/>
  <c r="D21" i="113"/>
  <c r="C21" i="113"/>
  <c r="B21" i="113"/>
  <c r="A21" i="113"/>
  <c r="X31" i="113"/>
  <c r="AD16" i="113"/>
  <c r="O16" i="113"/>
  <c r="AD15" i="113"/>
  <c r="T26" i="113"/>
  <c r="O15" i="113"/>
  <c r="H22" i="113"/>
  <c r="AD14" i="113"/>
  <c r="T25" i="113"/>
  <c r="O14" i="113"/>
  <c r="H25" i="113"/>
  <c r="N10" i="113"/>
  <c r="P6" i="113"/>
  <c r="AD4" i="113"/>
  <c r="R4" i="113"/>
  <c r="C4" i="113"/>
  <c r="AA2" i="113"/>
  <c r="A20" i="92" l="1"/>
  <c r="AS25" i="114"/>
  <c r="A6" i="92"/>
  <c r="AM21" i="114"/>
  <c r="A22" i="92"/>
  <c r="AM25" i="114"/>
  <c r="I4" i="92"/>
  <c r="AS22" i="114"/>
  <c r="I20" i="92"/>
  <c r="AS26" i="114"/>
  <c r="A20" i="90"/>
  <c r="AS25" i="113"/>
  <c r="I6" i="92"/>
  <c r="AM22" i="114"/>
  <c r="I22" i="92"/>
  <c r="AM26" i="114"/>
  <c r="A4" i="92"/>
  <c r="AS21" i="114"/>
  <c r="A28" i="92"/>
  <c r="AS27" i="114"/>
  <c r="A12" i="92"/>
  <c r="AS23" i="114"/>
  <c r="A22" i="90"/>
  <c r="AM25" i="113"/>
  <c r="A14" i="92"/>
  <c r="AM23" i="114"/>
  <c r="A30" i="92"/>
  <c r="AM27" i="114"/>
  <c r="I12" i="92"/>
  <c r="AS24" i="114"/>
  <c r="I14" i="92"/>
  <c r="AM24" i="114"/>
  <c r="I22" i="90"/>
  <c r="I4" i="90"/>
  <c r="AH28" i="114"/>
  <c r="T23" i="113"/>
  <c r="H23" i="113"/>
  <c r="T22" i="113"/>
  <c r="AM22" i="113" s="1"/>
  <c r="H27" i="113"/>
  <c r="H24" i="113"/>
  <c r="T27" i="113"/>
  <c r="H21" i="113"/>
  <c r="T24" i="113"/>
  <c r="AH28" i="113"/>
  <c r="T21" i="113"/>
  <c r="H26" i="113"/>
  <c r="AS26" i="113" s="1"/>
  <c r="E27" i="111"/>
  <c r="D27" i="111"/>
  <c r="C27" i="111"/>
  <c r="B27" i="111"/>
  <c r="A27" i="111"/>
  <c r="E26" i="111"/>
  <c r="D26" i="111"/>
  <c r="C26" i="111"/>
  <c r="B26" i="111"/>
  <c r="A26" i="111"/>
  <c r="E25" i="111"/>
  <c r="D25" i="111"/>
  <c r="C25" i="111"/>
  <c r="B25" i="111"/>
  <c r="A25" i="111"/>
  <c r="E24" i="111"/>
  <c r="D24" i="111"/>
  <c r="C24" i="111"/>
  <c r="B24" i="111"/>
  <c r="A24" i="111"/>
  <c r="E23" i="111"/>
  <c r="D23" i="111"/>
  <c r="C23" i="111"/>
  <c r="B23" i="111"/>
  <c r="A23" i="111"/>
  <c r="E22" i="111"/>
  <c r="D22" i="111"/>
  <c r="C22" i="111"/>
  <c r="B22" i="111"/>
  <c r="A22" i="111"/>
  <c r="E21" i="111"/>
  <c r="D21" i="111"/>
  <c r="C21" i="111"/>
  <c r="B21" i="111"/>
  <c r="A21" i="111"/>
  <c r="M9" i="112"/>
  <c r="M17" i="112" s="1"/>
  <c r="E9" i="112"/>
  <c r="E17" i="112" s="1"/>
  <c r="E25" i="112" s="1"/>
  <c r="AM21" i="113" l="1"/>
  <c r="AA21" i="113" s="1"/>
  <c r="AM24" i="113"/>
  <c r="AA24" i="113" s="1"/>
  <c r="AM23" i="113"/>
  <c r="AA23" i="113" s="1"/>
  <c r="AM27" i="113"/>
  <c r="AA27" i="113" s="1"/>
  <c r="AS22" i="113"/>
  <c r="AC22" i="113" s="1"/>
  <c r="AS23" i="113"/>
  <c r="AC23" i="113" s="1"/>
  <c r="AS21" i="113"/>
  <c r="AC21" i="113" s="1"/>
  <c r="AM26" i="113"/>
  <c r="AA26" i="113" s="1"/>
  <c r="AS24" i="113"/>
  <c r="AC24" i="113" s="1"/>
  <c r="AS27" i="113"/>
  <c r="AC27" i="113" s="1"/>
  <c r="AA27" i="114"/>
  <c r="AA23" i="114"/>
  <c r="AA25" i="114"/>
  <c r="AA22" i="114"/>
  <c r="AA21" i="114"/>
  <c r="AA26" i="114"/>
  <c r="AC26" i="114"/>
  <c r="AC24" i="114"/>
  <c r="I6" i="90"/>
  <c r="A6" i="90"/>
  <c r="I14" i="90"/>
  <c r="A14" i="90"/>
  <c r="A30" i="90"/>
  <c r="A28" i="90"/>
  <c r="I20" i="90"/>
  <c r="I12" i="90"/>
  <c r="A12" i="90"/>
  <c r="A4" i="90"/>
  <c r="AC22" i="114"/>
  <c r="AA25" i="113"/>
  <c r="AC23" i="114"/>
  <c r="AC25" i="114"/>
  <c r="AM28" i="114"/>
  <c r="AC27" i="114"/>
  <c r="AS28" i="114"/>
  <c r="AA24" i="114"/>
  <c r="AC21" i="114"/>
  <c r="AM28" i="113"/>
  <c r="AC25" i="113"/>
  <c r="AS28" i="113"/>
  <c r="AC26" i="113"/>
  <c r="AA22" i="113"/>
  <c r="X31" i="111"/>
  <c r="AD16" i="111"/>
  <c r="O16" i="111"/>
  <c r="AD15" i="111"/>
  <c r="T26" i="111"/>
  <c r="O15" i="111"/>
  <c r="AD14" i="111"/>
  <c r="O14" i="111"/>
  <c r="H21" i="111"/>
  <c r="R12" i="111"/>
  <c r="C12" i="111"/>
  <c r="N10" i="111"/>
  <c r="P6" i="111"/>
  <c r="AD4" i="111"/>
  <c r="R4" i="111"/>
  <c r="C4" i="111"/>
  <c r="AA2" i="111"/>
  <c r="I22" i="112" l="1"/>
  <c r="A4" i="112"/>
  <c r="AA28" i="114"/>
  <c r="H22" i="111"/>
  <c r="AC28" i="114"/>
  <c r="AA28" i="113"/>
  <c r="AC28" i="113"/>
  <c r="T24" i="111"/>
  <c r="H26" i="111"/>
  <c r="T23" i="111"/>
  <c r="T25" i="111"/>
  <c r="H25" i="111"/>
  <c r="T22" i="111"/>
  <c r="H23" i="111"/>
  <c r="H27" i="111"/>
  <c r="H24" i="111"/>
  <c r="T27" i="111"/>
  <c r="AH28" i="111"/>
  <c r="T21" i="111"/>
  <c r="AM21" i="111" s="1"/>
  <c r="AS23" i="111" l="1"/>
  <c r="AC23" i="111" s="1"/>
  <c r="AS24" i="111"/>
  <c r="AC24" i="111" s="1"/>
  <c r="AM27" i="111"/>
  <c r="AA27" i="111" s="1"/>
  <c r="I6" i="112"/>
  <c r="AM22" i="111"/>
  <c r="AA22" i="111" s="1"/>
  <c r="I4" i="112"/>
  <c r="AS22" i="111"/>
  <c r="AC22" i="111" s="1"/>
  <c r="A22" i="112"/>
  <c r="AM25" i="111"/>
  <c r="AA25" i="111" s="1"/>
  <c r="A14" i="112"/>
  <c r="AM23" i="111"/>
  <c r="AA23" i="111" s="1"/>
  <c r="AS21" i="111"/>
  <c r="AC21" i="111" s="1"/>
  <c r="A20" i="112"/>
  <c r="AS25" i="111"/>
  <c r="AC25" i="111" s="1"/>
  <c r="I20" i="112"/>
  <c r="AS26" i="111"/>
  <c r="AC26" i="111" s="1"/>
  <c r="AM26" i="111"/>
  <c r="AA26" i="111" s="1"/>
  <c r="I14" i="112"/>
  <c r="AM24" i="111"/>
  <c r="AA24" i="111" s="1"/>
  <c r="AS27" i="111"/>
  <c r="AC27" i="111" s="1"/>
  <c r="N34" i="114"/>
  <c r="N34" i="113" s="1"/>
  <c r="N33" i="114"/>
  <c r="N33" i="113" s="1"/>
  <c r="N32" i="113"/>
  <c r="N32" i="114" s="1"/>
  <c r="N31" i="113"/>
  <c r="N31" i="114" s="1"/>
  <c r="AM28" i="111"/>
  <c r="AS28" i="111"/>
  <c r="A30" i="112"/>
  <c r="AA21" i="111"/>
  <c r="A6" i="112"/>
  <c r="A12" i="112"/>
  <c r="A28" i="112"/>
  <c r="I12" i="112"/>
  <c r="AC28" i="111" l="1"/>
  <c r="AA28" i="111"/>
  <c r="P6" i="85"/>
  <c r="N32" i="111" l="1"/>
  <c r="N31" i="111"/>
  <c r="X31" i="85"/>
  <c r="N10" i="85"/>
  <c r="AD4" i="85"/>
  <c r="AA2" i="85"/>
  <c r="R4" i="85"/>
  <c r="C4" i="85"/>
  <c r="T27" i="107" l="1"/>
  <c r="H27" i="107"/>
  <c r="T26" i="107"/>
  <c r="T24" i="107"/>
  <c r="H24" i="107"/>
  <c r="T23" i="107"/>
  <c r="H23" i="107"/>
  <c r="T22" i="107"/>
  <c r="H22" i="107"/>
  <c r="T21" i="107"/>
  <c r="H21" i="107"/>
  <c r="AD16" i="107"/>
  <c r="AD15" i="107"/>
  <c r="AD14" i="107"/>
  <c r="AM26" i="107" l="1"/>
  <c r="AA26" i="107" s="1"/>
  <c r="AM23" i="107"/>
  <c r="AA23" i="107" s="1"/>
  <c r="AH28" i="107"/>
  <c r="AM25" i="107" l="1"/>
  <c r="AA25" i="107" s="1"/>
  <c r="AS27" i="107"/>
  <c r="AC27" i="107" s="1"/>
  <c r="AM27" i="107"/>
  <c r="AA27" i="107" s="1"/>
  <c r="AS25" i="107"/>
  <c r="AC25" i="107" s="1"/>
  <c r="AS22" i="107"/>
  <c r="AC22" i="107" s="1"/>
  <c r="AM22" i="107"/>
  <c r="AA22" i="107" s="1"/>
  <c r="AM21" i="107"/>
  <c r="AA21" i="107" s="1"/>
  <c r="AS26" i="107"/>
  <c r="AC26" i="107" s="1"/>
  <c r="AM24" i="107"/>
  <c r="AA24" i="107" s="1"/>
  <c r="AS24" i="107"/>
  <c r="AC24" i="107" s="1"/>
  <c r="AS23" i="107"/>
  <c r="AC23" i="107" s="1"/>
  <c r="AM28" i="107"/>
  <c r="AS21" i="107"/>
  <c r="AC21" i="107" s="1"/>
  <c r="AS28" i="107"/>
  <c r="AA28" i="107" l="1"/>
  <c r="AC28" i="107"/>
  <c r="A27" i="85"/>
  <c r="A26" i="85"/>
  <c r="C24" i="85"/>
  <c r="A22" i="85"/>
  <c r="A21" i="85"/>
  <c r="N33" i="107" l="1"/>
  <c r="N31" i="107"/>
  <c r="E23" i="85" l="1"/>
  <c r="D23" i="85"/>
  <c r="C23" i="85"/>
  <c r="B23" i="85"/>
  <c r="A23" i="85"/>
  <c r="T23" i="85" l="1"/>
  <c r="H23" i="85"/>
  <c r="AM23" i="85" l="1"/>
  <c r="AA23" i="85" s="1"/>
  <c r="AS23" i="85"/>
  <c r="AC23" i="85" s="1"/>
  <c r="A9" i="66"/>
  <c r="A12" i="66" s="1"/>
  <c r="O24" i="31"/>
  <c r="A86" i="78" s="1"/>
  <c r="H24" i="31"/>
  <c r="O23" i="31"/>
  <c r="I78" i="78" s="1"/>
  <c r="O22" i="31"/>
  <c r="A78" i="78" s="1"/>
  <c r="H23" i="31"/>
  <c r="H22" i="31"/>
  <c r="O21" i="31"/>
  <c r="I70" i="78" s="1"/>
  <c r="O20" i="31"/>
  <c r="A70" i="78" s="1"/>
  <c r="H21" i="31"/>
  <c r="H20" i="31"/>
  <c r="O19" i="31"/>
  <c r="I62" i="78" s="1"/>
  <c r="O18" i="31"/>
  <c r="A62" i="78" s="1"/>
  <c r="H19" i="31"/>
  <c r="H18" i="31"/>
  <c r="O17" i="31"/>
  <c r="I54" i="78" s="1"/>
  <c r="O16" i="31"/>
  <c r="A54" i="78" s="1"/>
  <c r="H17" i="31"/>
  <c r="H16" i="31"/>
  <c r="O15" i="31"/>
  <c r="I46" i="78" s="1"/>
  <c r="O14" i="31"/>
  <c r="A46" i="78" s="1"/>
  <c r="H15" i="31"/>
  <c r="H14" i="31"/>
  <c r="O13" i="31"/>
  <c r="I38" i="78" s="1"/>
  <c r="O12" i="31"/>
  <c r="A38" i="78" s="1"/>
  <c r="H13" i="31"/>
  <c r="H12" i="31"/>
  <c r="O11" i="31"/>
  <c r="I30" i="78" s="1"/>
  <c r="O10" i="31"/>
  <c r="A30" i="78" s="1"/>
  <c r="H11" i="31"/>
  <c r="H10" i="31"/>
  <c r="O9" i="31"/>
  <c r="I22" i="78" s="1"/>
  <c r="O8" i="31"/>
  <c r="H9" i="31"/>
  <c r="H8" i="31"/>
  <c r="O7" i="31"/>
  <c r="I14" i="78" s="1"/>
  <c r="O6" i="31"/>
  <c r="A14" i="78" s="1"/>
  <c r="H7" i="31"/>
  <c r="H6" i="31"/>
  <c r="M9" i="78"/>
  <c r="M17" i="78" s="1"/>
  <c r="M25" i="78" s="1"/>
  <c r="M33" i="78" s="1"/>
  <c r="M41" i="78" s="1"/>
  <c r="M49" i="78" s="1"/>
  <c r="M57" i="78" s="1"/>
  <c r="M65" i="78" s="1"/>
  <c r="M73" i="78" s="1"/>
  <c r="E9" i="78"/>
  <c r="E17" i="78" s="1"/>
  <c r="E25" i="78" s="1"/>
  <c r="E33" i="78" s="1"/>
  <c r="E41" i="78" s="1"/>
  <c r="E49" i="78" s="1"/>
  <c r="E57" i="78" s="1"/>
  <c r="E65" i="78" s="1"/>
  <c r="E73" i="78" s="1"/>
  <c r="E81" i="78" s="1"/>
  <c r="O5" i="31"/>
  <c r="I6" i="78" s="1"/>
  <c r="O4" i="31"/>
  <c r="A6" i="78" s="1"/>
  <c r="H5" i="31"/>
  <c r="H4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F21" i="31"/>
  <c r="E21" i="31"/>
  <c r="D21" i="31"/>
  <c r="C21" i="31"/>
  <c r="B21" i="31"/>
  <c r="F20" i="31"/>
  <c r="E20" i="31"/>
  <c r="D20" i="31"/>
  <c r="C20" i="31"/>
  <c r="B20" i="31"/>
  <c r="F19" i="31"/>
  <c r="E19" i="31"/>
  <c r="D19" i="31"/>
  <c r="C19" i="31"/>
  <c r="B19" i="31"/>
  <c r="F18" i="31"/>
  <c r="E18" i="31"/>
  <c r="D18" i="31"/>
  <c r="C18" i="31"/>
  <c r="B18" i="31"/>
  <c r="F17" i="31"/>
  <c r="E17" i="31"/>
  <c r="D17" i="31"/>
  <c r="C17" i="31"/>
  <c r="B17" i="31"/>
  <c r="F16" i="31"/>
  <c r="E16" i="31"/>
  <c r="D16" i="31"/>
  <c r="C16" i="31"/>
  <c r="B16" i="31"/>
  <c r="F15" i="31"/>
  <c r="E15" i="31"/>
  <c r="D15" i="31"/>
  <c r="C15" i="31"/>
  <c r="B15" i="31"/>
  <c r="F14" i="31"/>
  <c r="E14" i="31"/>
  <c r="D14" i="31"/>
  <c r="C14" i="31"/>
  <c r="B14" i="31"/>
  <c r="F13" i="31"/>
  <c r="E13" i="31"/>
  <c r="D13" i="31"/>
  <c r="C13" i="31"/>
  <c r="B13" i="31"/>
  <c r="F12" i="31"/>
  <c r="E12" i="31"/>
  <c r="D12" i="31"/>
  <c r="C12" i="31"/>
  <c r="B12" i="31"/>
  <c r="F11" i="31"/>
  <c r="E11" i="31"/>
  <c r="D11" i="31"/>
  <c r="C11" i="31"/>
  <c r="B11" i="31"/>
  <c r="F10" i="31"/>
  <c r="E10" i="31"/>
  <c r="D10" i="31"/>
  <c r="C10" i="31"/>
  <c r="B10" i="31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F6" i="31"/>
  <c r="E6" i="31"/>
  <c r="D6" i="31"/>
  <c r="C6" i="31"/>
  <c r="B6" i="31"/>
  <c r="DC6" i="31" s="1"/>
  <c r="F5" i="31"/>
  <c r="E5" i="31"/>
  <c r="D5" i="31"/>
  <c r="C5" i="31"/>
  <c r="B5" i="31"/>
  <c r="F4" i="31"/>
  <c r="E4" i="31"/>
  <c r="D4" i="31"/>
  <c r="C4" i="31"/>
  <c r="M9" i="92"/>
  <c r="M17" i="92" s="1"/>
  <c r="E9" i="92"/>
  <c r="E17" i="92" s="1"/>
  <c r="E25" i="92" s="1"/>
  <c r="M9" i="90"/>
  <c r="M17" i="90" s="1"/>
  <c r="E9" i="90"/>
  <c r="E17" i="90" s="1"/>
  <c r="E25" i="90" s="1"/>
  <c r="T27" i="85"/>
  <c r="A30" i="86" s="1"/>
  <c r="H27" i="85"/>
  <c r="T26" i="85"/>
  <c r="I22" i="86" s="1"/>
  <c r="T25" i="85"/>
  <c r="A22" i="86" s="1"/>
  <c r="H26" i="85"/>
  <c r="T24" i="85"/>
  <c r="I14" i="86" s="1"/>
  <c r="A14" i="86"/>
  <c r="H24" i="85"/>
  <c r="A12" i="86"/>
  <c r="M9" i="86"/>
  <c r="M17" i="86" s="1"/>
  <c r="E17" i="86"/>
  <c r="E25" i="86" s="1"/>
  <c r="T22" i="85"/>
  <c r="I6" i="86" s="1"/>
  <c r="T21" i="85"/>
  <c r="A6" i="86" s="1"/>
  <c r="H22" i="85"/>
  <c r="H21" i="85"/>
  <c r="A4" i="86" s="1"/>
  <c r="B21" i="85"/>
  <c r="C21" i="85"/>
  <c r="D21" i="85"/>
  <c r="E21" i="85"/>
  <c r="B22" i="85"/>
  <c r="C22" i="85"/>
  <c r="D22" i="85"/>
  <c r="E22" i="85"/>
  <c r="A24" i="85"/>
  <c r="B24" i="85"/>
  <c r="D24" i="85"/>
  <c r="E24" i="85"/>
  <c r="A25" i="85"/>
  <c r="B25" i="85"/>
  <c r="C25" i="85"/>
  <c r="D25" i="85"/>
  <c r="E25" i="85"/>
  <c r="B26" i="85"/>
  <c r="C26" i="85"/>
  <c r="D26" i="85"/>
  <c r="E26" i="85"/>
  <c r="B27" i="85"/>
  <c r="C27" i="85"/>
  <c r="D27" i="85"/>
  <c r="E27" i="85"/>
  <c r="AD16" i="85"/>
  <c r="O16" i="85"/>
  <c r="AD15" i="85"/>
  <c r="O15" i="85"/>
  <c r="AD14" i="85"/>
  <c r="O14" i="85"/>
  <c r="T25" i="67"/>
  <c r="A22" i="77" s="1"/>
  <c r="H25" i="67"/>
  <c r="A20" i="77" s="1"/>
  <c r="I14" i="77"/>
  <c r="A14" i="77"/>
  <c r="I12" i="77"/>
  <c r="A12" i="77"/>
  <c r="M9" i="77"/>
  <c r="M17" i="77" s="1"/>
  <c r="E9" i="77"/>
  <c r="E17" i="77" s="1"/>
  <c r="E33" i="77" s="1"/>
  <c r="I6" i="77"/>
  <c r="A6" i="77"/>
  <c r="H22" i="67"/>
  <c r="I4" i="77" s="1"/>
  <c r="A4" i="77"/>
  <c r="A21" i="67"/>
  <c r="B21" i="67"/>
  <c r="D21" i="67"/>
  <c r="E21" i="67"/>
  <c r="A24" i="67"/>
  <c r="B24" i="67"/>
  <c r="C24" i="67"/>
  <c r="D24" i="67"/>
  <c r="E24" i="67"/>
  <c r="A25" i="67"/>
  <c r="B25" i="67"/>
  <c r="C25" i="67"/>
  <c r="D25" i="67"/>
  <c r="E25" i="67"/>
  <c r="B22" i="67"/>
  <c r="C22" i="67"/>
  <c r="D22" i="67"/>
  <c r="E22" i="67"/>
  <c r="A23" i="67"/>
  <c r="B23" i="67"/>
  <c r="C23" i="67"/>
  <c r="D23" i="67"/>
  <c r="E23" i="67"/>
  <c r="AD16" i="67"/>
  <c r="O16" i="67"/>
  <c r="AD15" i="67"/>
  <c r="O15" i="67"/>
  <c r="AD14" i="67"/>
  <c r="O14" i="67"/>
  <c r="A22" i="78" l="1"/>
  <c r="BA8" i="31"/>
  <c r="DN24" i="31"/>
  <c r="DG24" i="31"/>
  <c r="DM24" i="31"/>
  <c r="DF24" i="31"/>
  <c r="DL24" i="31"/>
  <c r="DE24" i="31"/>
  <c r="DK24" i="31"/>
  <c r="DD24" i="31"/>
  <c r="DC24" i="31"/>
  <c r="DJ24" i="31"/>
  <c r="CZ23" i="31"/>
  <c r="CS23" i="31"/>
  <c r="CY23" i="31"/>
  <c r="CR23" i="31"/>
  <c r="CX23" i="31"/>
  <c r="CQ23" i="31"/>
  <c r="CP23" i="31"/>
  <c r="CW23" i="31"/>
  <c r="CO23" i="31"/>
  <c r="CV23" i="31"/>
  <c r="CL22" i="31"/>
  <c r="CE22" i="31"/>
  <c r="CK22" i="31"/>
  <c r="CD22" i="31"/>
  <c r="CC22" i="31"/>
  <c r="CJ22" i="31"/>
  <c r="CB22" i="31"/>
  <c r="CI22" i="31"/>
  <c r="CH22" i="31"/>
  <c r="CA22" i="31"/>
  <c r="DN21" i="31"/>
  <c r="DG21" i="31"/>
  <c r="DM21" i="31"/>
  <c r="DF21" i="31"/>
  <c r="DL21" i="31"/>
  <c r="DE21" i="31"/>
  <c r="DD21" i="31"/>
  <c r="DK21" i="31"/>
  <c r="DC21" i="31"/>
  <c r="DJ21" i="31"/>
  <c r="CS20" i="31"/>
  <c r="CZ20" i="31"/>
  <c r="CR20" i="31"/>
  <c r="CY20" i="31"/>
  <c r="CX20" i="31"/>
  <c r="CQ20" i="31"/>
  <c r="CW20" i="31"/>
  <c r="CP20" i="31"/>
  <c r="CV20" i="31"/>
  <c r="CO20" i="31"/>
  <c r="CL19" i="31"/>
  <c r="CE19" i="31"/>
  <c r="CK19" i="31"/>
  <c r="CD19" i="31"/>
  <c r="CJ19" i="31"/>
  <c r="CC19" i="31"/>
  <c r="CB19" i="31"/>
  <c r="CI19" i="31"/>
  <c r="CA19" i="31"/>
  <c r="CH19" i="31"/>
  <c r="DN18" i="31"/>
  <c r="DG18" i="31"/>
  <c r="DM18" i="31"/>
  <c r="DF18" i="31"/>
  <c r="DE18" i="31"/>
  <c r="DL18" i="31"/>
  <c r="DD18" i="31"/>
  <c r="DK18" i="31"/>
  <c r="DJ18" i="31"/>
  <c r="DC18" i="31"/>
  <c r="DG17" i="31"/>
  <c r="DN17" i="31"/>
  <c r="DF17" i="31"/>
  <c r="DM17" i="31"/>
  <c r="DL17" i="31"/>
  <c r="DE17" i="31"/>
  <c r="DK17" i="31"/>
  <c r="DD17" i="31"/>
  <c r="DJ17" i="31"/>
  <c r="DC17" i="31"/>
  <c r="CZ16" i="31"/>
  <c r="CS16" i="31"/>
  <c r="CY16" i="31"/>
  <c r="CR16" i="31"/>
  <c r="CQ16" i="31"/>
  <c r="CX16" i="31"/>
  <c r="CP16" i="31"/>
  <c r="CW16" i="31"/>
  <c r="CV16" i="31"/>
  <c r="CO16" i="31"/>
  <c r="CL15" i="31"/>
  <c r="CE15" i="31"/>
  <c r="CK15" i="31"/>
  <c r="CD15" i="31"/>
  <c r="CC15" i="31"/>
  <c r="CJ15" i="31"/>
  <c r="CB15" i="31"/>
  <c r="CI15" i="31"/>
  <c r="CA15" i="31"/>
  <c r="CH15" i="31"/>
  <c r="CS14" i="31"/>
  <c r="CZ14" i="31"/>
  <c r="CR14" i="31"/>
  <c r="CY14" i="31"/>
  <c r="CX14" i="31"/>
  <c r="CQ14" i="31"/>
  <c r="CW14" i="31"/>
  <c r="CP14" i="31"/>
  <c r="CV14" i="31"/>
  <c r="CO14" i="31"/>
  <c r="DN13" i="31"/>
  <c r="DG13" i="31"/>
  <c r="DM13" i="31"/>
  <c r="DF13" i="31"/>
  <c r="DL13" i="31"/>
  <c r="DE13" i="31"/>
  <c r="DK13" i="31"/>
  <c r="DD13" i="31"/>
  <c r="DC13" i="31"/>
  <c r="DJ13" i="31"/>
  <c r="CZ12" i="31"/>
  <c r="CS12" i="31"/>
  <c r="CY12" i="31"/>
  <c r="CR12" i="31"/>
  <c r="CX12" i="31"/>
  <c r="CQ12" i="31"/>
  <c r="CP12" i="31"/>
  <c r="CW12" i="31"/>
  <c r="CO12" i="31"/>
  <c r="CV12" i="31"/>
  <c r="CL11" i="31"/>
  <c r="CE11" i="31"/>
  <c r="CK11" i="31"/>
  <c r="CD11" i="31"/>
  <c r="CJ11" i="31"/>
  <c r="CC11" i="31"/>
  <c r="CB11" i="31"/>
  <c r="CI11" i="31"/>
  <c r="CA11" i="31"/>
  <c r="CH11" i="31"/>
  <c r="CL10" i="31"/>
  <c r="CE10" i="31"/>
  <c r="CD10" i="31"/>
  <c r="CK10" i="31"/>
  <c r="CC10" i="31"/>
  <c r="CJ10" i="31"/>
  <c r="CI10" i="31"/>
  <c r="CB10" i="31"/>
  <c r="CH10" i="31"/>
  <c r="CA10" i="31"/>
  <c r="DN9" i="31"/>
  <c r="DG9" i="31"/>
  <c r="DM9" i="31"/>
  <c r="DF9" i="31"/>
  <c r="DE9" i="31"/>
  <c r="DL9" i="31"/>
  <c r="DD9" i="31"/>
  <c r="DK9" i="31"/>
  <c r="DC9" i="31"/>
  <c r="DJ9" i="31"/>
  <c r="CZ8" i="31"/>
  <c r="CS8" i="31"/>
  <c r="CR8" i="31"/>
  <c r="CY8" i="31"/>
  <c r="CX8" i="31"/>
  <c r="CQ8" i="31"/>
  <c r="CW8" i="31"/>
  <c r="CP8" i="31"/>
  <c r="CV8" i="31"/>
  <c r="CO8" i="31"/>
  <c r="CL7" i="31"/>
  <c r="CE7" i="31"/>
  <c r="CD7" i="31"/>
  <c r="CK7" i="31"/>
  <c r="CC7" i="31"/>
  <c r="CJ7" i="31"/>
  <c r="CI7" i="31"/>
  <c r="CB7" i="31"/>
  <c r="CA7" i="31"/>
  <c r="CH7" i="31"/>
  <c r="DN6" i="31"/>
  <c r="DG6" i="31"/>
  <c r="DM6" i="31"/>
  <c r="DF6" i="31"/>
  <c r="DL6" i="31"/>
  <c r="DE6" i="31"/>
  <c r="DK6" i="31"/>
  <c r="DD6" i="31"/>
  <c r="DJ6" i="31"/>
  <c r="CS5" i="31"/>
  <c r="CZ5" i="31"/>
  <c r="CR5" i="31"/>
  <c r="CY5" i="31"/>
  <c r="CQ5" i="31"/>
  <c r="CX5" i="31"/>
  <c r="CP5" i="31"/>
  <c r="CW5" i="31"/>
  <c r="CO5" i="31"/>
  <c r="CV5" i="31"/>
  <c r="CE4" i="31"/>
  <c r="CL4" i="31"/>
  <c r="CD4" i="31"/>
  <c r="CK4" i="31"/>
  <c r="CC4" i="31"/>
  <c r="CJ4" i="31"/>
  <c r="CI4" i="31"/>
  <c r="CB4" i="31"/>
  <c r="I76" i="78"/>
  <c r="I4" i="78"/>
  <c r="A52" i="78"/>
  <c r="A20" i="78"/>
  <c r="A68" i="78"/>
  <c r="A36" i="78"/>
  <c r="A44" i="78"/>
  <c r="I28" i="78"/>
  <c r="I52" i="78"/>
  <c r="I60" i="78"/>
  <c r="A12" i="78"/>
  <c r="A4" i="78"/>
  <c r="I36" i="78"/>
  <c r="I20" i="78"/>
  <c r="A76" i="78"/>
  <c r="I44" i="78"/>
  <c r="A84" i="78"/>
  <c r="I68" i="78"/>
  <c r="I12" i="78"/>
  <c r="A28" i="78"/>
  <c r="A60" i="78"/>
  <c r="AM25" i="67"/>
  <c r="AA25" i="67" s="1"/>
  <c r="I20" i="86"/>
  <c r="A28" i="86"/>
  <c r="I4" i="86"/>
  <c r="I12" i="86"/>
  <c r="A20" i="86"/>
  <c r="AH28" i="85"/>
  <c r="AM29" i="67"/>
  <c r="AA29" i="67" s="1"/>
  <c r="AM24" i="67"/>
  <c r="AA24" i="67" s="1"/>
  <c r="AM22" i="67"/>
  <c r="AA22" i="67" s="1"/>
  <c r="AM30" i="67"/>
  <c r="AA30" i="67" s="1"/>
  <c r="AM23" i="67"/>
  <c r="AA23" i="67" s="1"/>
  <c r="AM21" i="67"/>
  <c r="AA21" i="67" s="1"/>
  <c r="AH31" i="67"/>
  <c r="BH24" i="31"/>
  <c r="AU23" i="31"/>
  <c r="AH22" i="31"/>
  <c r="BH21" i="31"/>
  <c r="AU20" i="31"/>
  <c r="AH19" i="31"/>
  <c r="BH18" i="31"/>
  <c r="BH17" i="31"/>
  <c r="AU16" i="31"/>
  <c r="AH15" i="31"/>
  <c r="AU14" i="31"/>
  <c r="BH13" i="31"/>
  <c r="AU12" i="31"/>
  <c r="AH11" i="31"/>
  <c r="AH10" i="31"/>
  <c r="BH9" i="31"/>
  <c r="AU8" i="31"/>
  <c r="AH7" i="31"/>
  <c r="BH6" i="31"/>
  <c r="AU5" i="31"/>
  <c r="AH4" i="31"/>
  <c r="AM27" i="85"/>
  <c r="AA27" i="85" s="1"/>
  <c r="AM26" i="85"/>
  <c r="AA26" i="85" s="1"/>
  <c r="AM25" i="85"/>
  <c r="AA25" i="85" s="1"/>
  <c r="AM24" i="85"/>
  <c r="AA24" i="85" s="1"/>
  <c r="AM22" i="85"/>
  <c r="AA22" i="85" s="1"/>
  <c r="AM28" i="85"/>
  <c r="AM21" i="85"/>
  <c r="AA21" i="85" s="1"/>
  <c r="DH24" i="31" l="1"/>
  <c r="BG23" i="31"/>
  <c r="V23" i="31" s="1"/>
  <c r="AT7" i="31"/>
  <c r="T7" i="31" s="1"/>
  <c r="CM10" i="31"/>
  <c r="AT22" i="31"/>
  <c r="T22" i="31" s="1"/>
  <c r="BT13" i="31"/>
  <c r="X13" i="31" s="1"/>
  <c r="CT23" i="31"/>
  <c r="CM22" i="31"/>
  <c r="DO21" i="31"/>
  <c r="DH21" i="31"/>
  <c r="CF19" i="31"/>
  <c r="DO18" i="31"/>
  <c r="DA16" i="31"/>
  <c r="DH13" i="31"/>
  <c r="CT12" i="31"/>
  <c r="CF11" i="31"/>
  <c r="DO24" i="31"/>
  <c r="DA23" i="31"/>
  <c r="CF22" i="31"/>
  <c r="BT21" i="31"/>
  <c r="X21" i="31" s="1"/>
  <c r="DA20" i="31"/>
  <c r="CT20" i="31"/>
  <c r="AT19" i="31"/>
  <c r="T19" i="31" s="1"/>
  <c r="CM19" i="31"/>
  <c r="DH18" i="31"/>
  <c r="DO17" i="31"/>
  <c r="BT17" i="31"/>
  <c r="X17" i="31" s="1"/>
  <c r="DH17" i="31"/>
  <c r="CT16" i="31"/>
  <c r="CF15" i="31"/>
  <c r="AT15" i="31"/>
  <c r="T15" i="31" s="1"/>
  <c r="CM15" i="31"/>
  <c r="DA14" i="31"/>
  <c r="CT14" i="31"/>
  <c r="DO13" i="31"/>
  <c r="DA12" i="31"/>
  <c r="AT11" i="31"/>
  <c r="T11" i="31" s="1"/>
  <c r="CM11" i="31"/>
  <c r="CF10" i="31"/>
  <c r="DH9" i="31"/>
  <c r="DO9" i="31"/>
  <c r="DA8" i="31"/>
  <c r="BG8" i="31"/>
  <c r="V8" i="31" s="1"/>
  <c r="CT8" i="31"/>
  <c r="CF7" i="31"/>
  <c r="CM7" i="31"/>
  <c r="DO6" i="31"/>
  <c r="DH6" i="31"/>
  <c r="BG5" i="31"/>
  <c r="V5" i="31" s="1"/>
  <c r="CT5" i="31"/>
  <c r="DA5" i="31"/>
  <c r="CF4" i="31"/>
  <c r="AT4" i="31"/>
  <c r="T4" i="31" s="1"/>
  <c r="CM4" i="31"/>
  <c r="AM31" i="67"/>
  <c r="BN18" i="31"/>
  <c r="W18" i="31" s="1"/>
  <c r="AM28" i="67"/>
  <c r="AA28" i="67" s="1"/>
  <c r="AA31" i="67" s="1"/>
  <c r="AS28" i="67"/>
  <c r="AC28" i="67" s="1"/>
  <c r="AA28" i="85"/>
  <c r="AS24" i="85"/>
  <c r="AC24" i="85" s="1"/>
  <c r="BN9" i="31"/>
  <c r="W9" i="31" s="1"/>
  <c r="BN17" i="31"/>
  <c r="W17" i="31" s="1"/>
  <c r="BT9" i="31"/>
  <c r="X9" i="31" s="1"/>
  <c r="AT10" i="31"/>
  <c r="BG20" i="31"/>
  <c r="V20" i="31" s="1"/>
  <c r="BA20" i="31"/>
  <c r="U20" i="31" s="1"/>
  <c r="AN22" i="31"/>
  <c r="S22" i="31" s="1"/>
  <c r="BT24" i="31"/>
  <c r="X24" i="31" s="1"/>
  <c r="U8" i="31"/>
  <c r="BN13" i="31"/>
  <c r="W13" i="31" s="1"/>
  <c r="AN10" i="31"/>
  <c r="S10" i="31" s="1"/>
  <c r="AS25" i="85"/>
  <c r="AC25" i="85" s="1"/>
  <c r="BA23" i="31"/>
  <c r="U23" i="31" s="1"/>
  <c r="BT18" i="31"/>
  <c r="X18" i="31" s="1"/>
  <c r="BG16" i="31"/>
  <c r="V16" i="31" s="1"/>
  <c r="BA12" i="31"/>
  <c r="U12" i="31" s="1"/>
  <c r="BT6" i="31"/>
  <c r="X6" i="31" s="1"/>
  <c r="AS26" i="85"/>
  <c r="AC26" i="85" s="1"/>
  <c r="AN19" i="31"/>
  <c r="S19" i="31" s="1"/>
  <c r="BA14" i="31"/>
  <c r="U14" i="31" s="1"/>
  <c r="BG14" i="31"/>
  <c r="V14" i="31" s="1"/>
  <c r="BG12" i="31"/>
  <c r="V12" i="31" s="1"/>
  <c r="AN11" i="31"/>
  <c r="S11" i="31" s="1"/>
  <c r="AT25" i="31"/>
  <c r="BT25" i="31"/>
  <c r="AN4" i="31"/>
  <c r="S4" i="31" s="1"/>
  <c r="BA16" i="31"/>
  <c r="U16" i="31" s="1"/>
  <c r="BA5" i="31"/>
  <c r="U5" i="31" s="1"/>
  <c r="BN24" i="31"/>
  <c r="W24" i="31" s="1"/>
  <c r="BN21" i="31"/>
  <c r="W21" i="31" s="1"/>
  <c r="AN15" i="31"/>
  <c r="S15" i="31" s="1"/>
  <c r="BG25" i="31"/>
  <c r="AN7" i="31"/>
  <c r="S7" i="31" s="1"/>
  <c r="BN25" i="31"/>
  <c r="BN6" i="31"/>
  <c r="W6" i="31" s="1"/>
  <c r="AS27" i="85"/>
  <c r="AC27" i="85" s="1"/>
  <c r="AS22" i="85"/>
  <c r="AC22" i="85" s="1"/>
  <c r="AS21" i="85"/>
  <c r="AC21" i="85" s="1"/>
  <c r="AS28" i="85"/>
  <c r="AS30" i="67"/>
  <c r="AC30" i="67" s="1"/>
  <c r="AS22" i="67"/>
  <c r="AC22" i="67" s="1"/>
  <c r="AS23" i="67"/>
  <c r="AC23" i="67" s="1"/>
  <c r="AS29" i="67"/>
  <c r="AC29" i="67" s="1"/>
  <c r="AS24" i="67"/>
  <c r="AC24" i="67" s="1"/>
  <c r="AS25" i="67"/>
  <c r="AC25" i="67" s="1"/>
  <c r="AS21" i="67"/>
  <c r="AC21" i="67" s="1"/>
  <c r="AS31" i="67"/>
  <c r="AU25" i="31"/>
  <c r="BH25" i="31"/>
  <c r="AH25" i="31"/>
  <c r="BA25" i="31"/>
  <c r="AN25" i="31"/>
  <c r="DO25" i="31" l="1"/>
  <c r="DA25" i="31"/>
  <c r="DH25" i="31"/>
  <c r="CF25" i="31"/>
  <c r="CM25" i="31"/>
  <c r="CT25" i="31"/>
  <c r="U25" i="31"/>
  <c r="S31" i="32" s="1"/>
  <c r="V25" i="31"/>
  <c r="S33" i="32" s="1"/>
  <c r="W25" i="31"/>
  <c r="AC31" i="32" s="1"/>
  <c r="S25" i="31"/>
  <c r="I31" i="32" s="1"/>
  <c r="X25" i="31"/>
  <c r="AC33" i="32" s="1"/>
  <c r="T10" i="31"/>
  <c r="T25" i="31" s="1"/>
  <c r="I33" i="32" s="1"/>
  <c r="AC31" i="67"/>
  <c r="N36" i="67" s="1"/>
  <c r="AC28" i="85"/>
  <c r="N32" i="85" s="1"/>
  <c r="AT40" i="31"/>
  <c r="AT39" i="31"/>
  <c r="AL31" i="31"/>
  <c r="AT38" i="31"/>
  <c r="AL30" i="31"/>
  <c r="AL29" i="31"/>
  <c r="AY39" i="31" l="1"/>
  <c r="AY40" i="31"/>
  <c r="CA31" i="31"/>
  <c r="AM31" i="31" s="1"/>
  <c r="AY38" i="31"/>
  <c r="CA30" i="31"/>
  <c r="AM30" i="31" s="1"/>
  <c r="CA29" i="31"/>
  <c r="AM29" i="31" s="1"/>
  <c r="N31" i="85"/>
  <c r="N34" i="67"/>
  <c r="AK31" i="31"/>
  <c r="AU39" i="31"/>
  <c r="AV39" i="31" s="1"/>
  <c r="AW39" i="31" s="1"/>
  <c r="AK30" i="31"/>
  <c r="BG28" i="31"/>
  <c r="AO39" i="31"/>
  <c r="AO40" i="31"/>
  <c r="BN26" i="31"/>
  <c r="BA27" i="31"/>
  <c r="AN26" i="31"/>
  <c r="AT28" i="31"/>
  <c r="AO38" i="31"/>
  <c r="BT27" i="31"/>
  <c r="AK29" i="31"/>
  <c r="AU40" i="31"/>
  <c r="AV40" i="31" s="1"/>
  <c r="AW40" i="31" s="1"/>
  <c r="AU38" i="31"/>
  <c r="AV38" i="31" s="1"/>
  <c r="AW38" i="31" s="1"/>
  <c r="AZ38" i="31" l="1"/>
  <c r="AZ40" i="31"/>
  <c r="AZ39" i="31"/>
  <c r="AX39" i="31"/>
  <c r="AJ30" i="31"/>
  <c r="AJ38" i="31"/>
  <c r="AJ40" i="31"/>
  <c r="AJ31" i="31"/>
  <c r="AP40" i="31"/>
  <c r="AQ40" i="31" s="1"/>
  <c r="AR40" i="31" s="1"/>
  <c r="AP39" i="31"/>
  <c r="AQ39" i="31" s="1"/>
  <c r="AR39" i="31" s="1"/>
  <c r="AP38" i="31"/>
  <c r="AQ38" i="31" s="1"/>
  <c r="AR38" i="31" s="1"/>
  <c r="AX40" i="31"/>
  <c r="AJ29" i="31"/>
  <c r="AJ39" i="31"/>
  <c r="AX38" i="31"/>
  <c r="AK38" i="31" l="1"/>
  <c r="AL38" i="31" s="1"/>
  <c r="AM38" i="31" s="1"/>
  <c r="AK39" i="31"/>
  <c r="AL39" i="31" s="1"/>
  <c r="AM39" i="31" s="1"/>
  <c r="AS39" i="31"/>
  <c r="AS38" i="31"/>
  <c r="AS40" i="31"/>
  <c r="AX41" i="31"/>
  <c r="AK40" i="31"/>
  <c r="AL40" i="31" s="1"/>
  <c r="AM40" i="31" s="1"/>
  <c r="AN40" i="31" s="1"/>
  <c r="AN38" i="31" l="1"/>
  <c r="BA38" i="31"/>
  <c r="BB38" i="31" s="1"/>
  <c r="AN39" i="31"/>
  <c r="AS41" i="31"/>
  <c r="BA39" i="31"/>
  <c r="BB39" i="31" s="1"/>
  <c r="BA40" i="31"/>
  <c r="BB40" i="31" s="1"/>
  <c r="AN41" i="31" l="1"/>
  <c r="BC38" i="31"/>
  <c r="BC39" i="31"/>
  <c r="BC40" i="31"/>
  <c r="BC41" i="31" l="1"/>
  <c r="AI43" i="31" s="1"/>
  <c r="AK45" i="31" l="1"/>
  <c r="AK43" i="31"/>
  <c r="AK44" i="31"/>
  <c r="AN45" i="31" l="1"/>
  <c r="V20" i="32" s="1"/>
  <c r="AN44" i="31"/>
  <c r="V18" i="32" s="1"/>
  <c r="AN43" i="31"/>
  <c r="V16" i="32" s="1"/>
</calcChain>
</file>

<file path=xl/sharedStrings.xml><?xml version="1.0" encoding="utf-8"?>
<sst xmlns="http://schemas.openxmlformats.org/spreadsheetml/2006/main" count="12515" uniqueCount="3705">
  <si>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</si>
  <si>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</si>
  <si>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</si>
  <si>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</si>
  <si>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</si>
  <si>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</si>
  <si>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</si>
  <si>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</si>
  <si>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</si>
  <si>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</si>
  <si>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</si>
  <si>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</si>
  <si>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</si>
  <si>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</si>
  <si>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</si>
  <si>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</si>
  <si>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</si>
  <si>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</si>
  <si>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</si>
  <si>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</si>
  <si>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</si>
  <si>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</si>
  <si>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</si>
  <si>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</si>
  <si>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</si>
  <si>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</si>
  <si>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</si>
  <si>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</si>
  <si>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</si>
  <si>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</si>
  <si>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</si>
  <si>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</si>
  <si>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</si>
  <si>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</si>
  <si>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</si>
  <si>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C</t>
  </si>
  <si>
    <t>Z</t>
  </si>
  <si>
    <t>Scores</t>
  </si>
  <si>
    <t>Ordre des parties</t>
  </si>
  <si>
    <t>Contre</t>
  </si>
  <si>
    <t>Total des points de chaque équipe</t>
  </si>
  <si>
    <t xml:space="preserve">Lieu : </t>
  </si>
  <si>
    <t>Journée n°</t>
  </si>
  <si>
    <t>Classement Général</t>
  </si>
  <si>
    <t>Signature du Responsable</t>
  </si>
  <si>
    <t>POULE DE 3 EQUIPES     -     RENCONTRE SUR TROIS TABLES</t>
  </si>
  <si>
    <t>Score</t>
  </si>
  <si>
    <t>Rencontre N°1</t>
  </si>
  <si>
    <t>Rencontre N°2</t>
  </si>
  <si>
    <t>Rencontre N°3</t>
  </si>
  <si>
    <t>Pts  ABC</t>
  </si>
  <si>
    <t>Pts  XYZ</t>
  </si>
  <si>
    <t>T1</t>
  </si>
  <si>
    <t>B (R1)</t>
  </si>
  <si>
    <t>X (R1)</t>
  </si>
  <si>
    <t>Z (R2)</t>
  </si>
  <si>
    <t>C (R3)</t>
  </si>
  <si>
    <t>T2</t>
  </si>
  <si>
    <t>A (R1)</t>
  </si>
  <si>
    <t>Y (R1)</t>
  </si>
  <si>
    <t>X (R2)</t>
  </si>
  <si>
    <t>B (R3)</t>
  </si>
  <si>
    <t>T3</t>
  </si>
  <si>
    <t>T4</t>
  </si>
  <si>
    <t>C (R1)</t>
  </si>
  <si>
    <t>Z (R1)</t>
  </si>
  <si>
    <t>Y (R2)</t>
  </si>
  <si>
    <t>T5</t>
  </si>
  <si>
    <t>T6</t>
  </si>
  <si>
    <t>T7</t>
  </si>
  <si>
    <t>T8</t>
  </si>
  <si>
    <t>A (R3)</t>
  </si>
  <si>
    <t>T9</t>
  </si>
  <si>
    <t>RESULTAT</t>
  </si>
  <si>
    <t>Lieu :</t>
  </si>
  <si>
    <t>Responsable du club recevant :</t>
  </si>
  <si>
    <t>Lettre</t>
  </si>
  <si>
    <t>Noms</t>
  </si>
  <si>
    <t>Pts</t>
  </si>
  <si>
    <t>Clst</t>
  </si>
  <si>
    <t>CLASSEMENT DE LA POULE</t>
  </si>
  <si>
    <t>Club ABC :</t>
  </si>
  <si>
    <t>Club XYZ :</t>
  </si>
  <si>
    <t>Signature Capitaine ABC</t>
  </si>
  <si>
    <t>Signature Capitaine XYZ</t>
  </si>
  <si>
    <t>Signature Responsable</t>
  </si>
  <si>
    <t>Pts  RST</t>
  </si>
  <si>
    <t>T (R2)</t>
  </si>
  <si>
    <t>S (R3)</t>
  </si>
  <si>
    <t>S (R2)</t>
  </si>
  <si>
    <t>R (R3)</t>
  </si>
  <si>
    <t>R (R2)</t>
  </si>
  <si>
    <t>T (R3)</t>
  </si>
  <si>
    <t>N° club :</t>
  </si>
  <si>
    <t>R</t>
  </si>
  <si>
    <t>S</t>
  </si>
  <si>
    <t>T</t>
  </si>
  <si>
    <t>Rencontre n° 1</t>
  </si>
  <si>
    <t>Rencontre n° 2</t>
  </si>
  <si>
    <t>Rencontre n° 3</t>
  </si>
  <si>
    <t>Club RST :</t>
  </si>
  <si>
    <t>Signature Capitaine RST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</si>
  <si>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</si>
  <si>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</si>
  <si>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</si>
  <si>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</si>
  <si>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</si>
  <si>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</si>
  <si>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</si>
  <si>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</si>
  <si>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</si>
  <si>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</si>
  <si>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</si>
  <si>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</si>
  <si>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</si>
  <si>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</si>
  <si>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</si>
  <si>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</si>
  <si>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</si>
  <si>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</si>
  <si>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</si>
  <si>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</si>
  <si>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</si>
  <si>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</si>
  <si>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</si>
  <si>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</si>
  <si>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</si>
  <si>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</si>
  <si>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</si>
  <si>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</si>
  <si>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</si>
  <si>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</si>
  <si>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3 - </t>
  </si>
  <si>
    <t xml:space="preserve">4 - </t>
  </si>
  <si>
    <t>ABC</t>
  </si>
  <si>
    <t>XYZ</t>
  </si>
  <si>
    <t>RST</t>
  </si>
  <si>
    <t xml:space="preserve">Premier service : </t>
  </si>
  <si>
    <t>Gauche</t>
  </si>
  <si>
    <t>Droite</t>
  </si>
  <si>
    <t>NOM Prénom</t>
  </si>
  <si>
    <t>Vict</t>
  </si>
  <si>
    <t>Sets</t>
  </si>
  <si>
    <t>/</t>
  </si>
  <si>
    <t>Bal</t>
  </si>
  <si>
    <t>2 -</t>
  </si>
  <si>
    <t>1 -</t>
  </si>
  <si>
    <t>Feuille des fiches</t>
  </si>
  <si>
    <t>Debut</t>
  </si>
  <si>
    <t>Nombre lignes</t>
  </si>
  <si>
    <t>Fiches 2 équipes</t>
  </si>
  <si>
    <t>Fiches match à 3</t>
  </si>
  <si>
    <t>Fiches 1 contre 4</t>
  </si>
  <si>
    <t>Fiches 2 contre 3</t>
  </si>
  <si>
    <t>Fiches place 1 et 2</t>
  </si>
  <si>
    <t>Fiches place 3 et 4</t>
  </si>
  <si>
    <t>Classement</t>
  </si>
  <si>
    <t>3 -</t>
  </si>
  <si>
    <t>Catégorie :</t>
  </si>
  <si>
    <t>Rencontre :</t>
  </si>
  <si>
    <t>place 1 et 2</t>
  </si>
  <si>
    <t>1 contre 4</t>
  </si>
  <si>
    <t>place 3 et 4</t>
  </si>
  <si>
    <t>Gymnase de l'Est - 25 rue du Commandant MOWAT</t>
  </si>
  <si>
    <t>Benjamin</t>
  </si>
  <si>
    <t>Comité Départemental de Tennis de Table du Val-de-Marne</t>
  </si>
  <si>
    <t>Fédération Française de Tennis de Table</t>
  </si>
  <si>
    <t>Paul</t>
  </si>
  <si>
    <t>Adam</t>
  </si>
  <si>
    <t>Elie</t>
  </si>
  <si>
    <t>Nombre d'équipes :</t>
  </si>
  <si>
    <t xml:space="preserve">Prénom NOM (n° licence) du   
responsable du club recevant : </t>
  </si>
  <si>
    <t>Prénom</t>
  </si>
  <si>
    <t>Nom club</t>
  </si>
  <si>
    <t>Thomas</t>
  </si>
  <si>
    <t>Gabriel</t>
  </si>
  <si>
    <t>Alexandre</t>
  </si>
  <si>
    <t>ARCUEIL ELAN</t>
  </si>
  <si>
    <t>Enzo</t>
  </si>
  <si>
    <t>Romane</t>
  </si>
  <si>
    <t>PERREUX AP</t>
  </si>
  <si>
    <t>Nolann</t>
  </si>
  <si>
    <t>ALFORTVILLE US</t>
  </si>
  <si>
    <t>Sacha</t>
  </si>
  <si>
    <t>Alexis</t>
  </si>
  <si>
    <t>Mathis</t>
  </si>
  <si>
    <t>Simon</t>
  </si>
  <si>
    <t>Lucas</t>
  </si>
  <si>
    <t>Samy</t>
  </si>
  <si>
    <t>Maxime</t>
  </si>
  <si>
    <t>ORMESSON US</t>
  </si>
  <si>
    <t>GAILLARD</t>
  </si>
  <si>
    <t>Gabin</t>
  </si>
  <si>
    <t>Yann</t>
  </si>
  <si>
    <t>Clement</t>
  </si>
  <si>
    <t>Romain</t>
  </si>
  <si>
    <t>Chloe</t>
  </si>
  <si>
    <t>Adrien</t>
  </si>
  <si>
    <t>Esteban</t>
  </si>
  <si>
    <t>Corentin</t>
  </si>
  <si>
    <t>Nina</t>
  </si>
  <si>
    <t>Terence</t>
  </si>
  <si>
    <t>Noah</t>
  </si>
  <si>
    <t>Clément</t>
  </si>
  <si>
    <t>CHOISY LE ROI TT</t>
  </si>
  <si>
    <t>Ethan</t>
  </si>
  <si>
    <t>Quentin</t>
  </si>
  <si>
    <t>Noham</t>
  </si>
  <si>
    <t>BREVANNAISE AS</t>
  </si>
  <si>
    <t>Camille</t>
  </si>
  <si>
    <t>Maxence</t>
  </si>
  <si>
    <t>Mael</t>
  </si>
  <si>
    <t>Mathieu</t>
  </si>
  <si>
    <t>Owen</t>
  </si>
  <si>
    <t>Titouan</t>
  </si>
  <si>
    <t>Nolan</t>
  </si>
  <si>
    <t>ETIENNE</t>
  </si>
  <si>
    <t>Lilou</t>
  </si>
  <si>
    <t>MARTIN</t>
  </si>
  <si>
    <t>Samuel</t>
  </si>
  <si>
    <t>AHMADOU</t>
  </si>
  <si>
    <t>BRY PSC</t>
  </si>
  <si>
    <t>Augustin</t>
  </si>
  <si>
    <t>Robinson</t>
  </si>
  <si>
    <t>Nicolas</t>
  </si>
  <si>
    <t>VILLIERS ES</t>
  </si>
  <si>
    <t>Nathan</t>
  </si>
  <si>
    <t>Johan</t>
  </si>
  <si>
    <t>Thibault</t>
  </si>
  <si>
    <t>SUCY ES</t>
  </si>
  <si>
    <t>Ewen</t>
  </si>
  <si>
    <t>Julien</t>
  </si>
  <si>
    <t>NOGENT TT</t>
  </si>
  <si>
    <t>David</t>
  </si>
  <si>
    <t>Matthieu</t>
  </si>
  <si>
    <t>Hugo</t>
  </si>
  <si>
    <t>Maximilien</t>
  </si>
  <si>
    <t>MOREAU</t>
  </si>
  <si>
    <t>GRANDGIRARD</t>
  </si>
  <si>
    <t>Axel</t>
  </si>
  <si>
    <t>THIAIS AS TT</t>
  </si>
  <si>
    <t>Emma</t>
  </si>
  <si>
    <t>Robin</t>
  </si>
  <si>
    <t>Lenny</t>
  </si>
  <si>
    <t>PIRES</t>
  </si>
  <si>
    <t>Tom</t>
  </si>
  <si>
    <t>Yanis</t>
  </si>
  <si>
    <t>Evan</t>
  </si>
  <si>
    <t>Antoine</t>
  </si>
  <si>
    <t>Jules</t>
  </si>
  <si>
    <t>ROCHET-DAHBI</t>
  </si>
  <si>
    <t>Ryan</t>
  </si>
  <si>
    <t>DESMAZEAU</t>
  </si>
  <si>
    <t>Arthur</t>
  </si>
  <si>
    <t>Victor</t>
  </si>
  <si>
    <t>Anthony</t>
  </si>
  <si>
    <t>CHAN</t>
  </si>
  <si>
    <t>Léo</t>
  </si>
  <si>
    <t>Gaspard</t>
  </si>
  <si>
    <t>Marin</t>
  </si>
  <si>
    <t>BIDARD</t>
  </si>
  <si>
    <t>Antonin</t>
  </si>
  <si>
    <t>PITON</t>
  </si>
  <si>
    <t>Tristan</t>
  </si>
  <si>
    <t>CHEVILLY ELAN</t>
  </si>
  <si>
    <t>Zoé</t>
  </si>
  <si>
    <t>Baptiste</t>
  </si>
  <si>
    <t>VINCENNOIS TT</t>
  </si>
  <si>
    <t>Erwan</t>
  </si>
  <si>
    <t>AMELINE</t>
  </si>
  <si>
    <t>Olivia</t>
  </si>
  <si>
    <t>Martin</t>
  </si>
  <si>
    <t>Raphaël</t>
  </si>
  <si>
    <t>LEGRAND</t>
  </si>
  <si>
    <t>ROUSSEAU</t>
  </si>
  <si>
    <t>Alice</t>
  </si>
  <si>
    <t>NICAULT</t>
  </si>
  <si>
    <t>Anton</t>
  </si>
  <si>
    <t>Noé</t>
  </si>
  <si>
    <t>MARTINEZ</t>
  </si>
  <si>
    <t>SCELLIER</t>
  </si>
  <si>
    <t>Louis</t>
  </si>
  <si>
    <t>Tiago</t>
  </si>
  <si>
    <t>STORA</t>
  </si>
  <si>
    <t>TRAN VON DER OHE</t>
  </si>
  <si>
    <t>Philippe</t>
  </si>
  <si>
    <t>Guillaume</t>
  </si>
  <si>
    <t>Rafael</t>
  </si>
  <si>
    <t>EDAN</t>
  </si>
  <si>
    <t>Eliott</t>
  </si>
  <si>
    <t>LABOURDETTE</t>
  </si>
  <si>
    <t>Lucie</t>
  </si>
  <si>
    <t>JOHNSTON</t>
  </si>
  <si>
    <t>FILLON</t>
  </si>
  <si>
    <t>Suzanne</t>
  </si>
  <si>
    <t>SALHI</t>
  </si>
  <si>
    <t>Rayan</t>
  </si>
  <si>
    <t>Hector</t>
  </si>
  <si>
    <t>LAISNEY</t>
  </si>
  <si>
    <t>Milo</t>
  </si>
  <si>
    <t>Alban</t>
  </si>
  <si>
    <t>PORTE</t>
  </si>
  <si>
    <t>Oscar</t>
  </si>
  <si>
    <t>VINCI</t>
  </si>
  <si>
    <t>Alessio</t>
  </si>
  <si>
    <t>CA L'HAY LES ROSES TT</t>
  </si>
  <si>
    <t>Yoan</t>
  </si>
  <si>
    <t>Mathias</t>
  </si>
  <si>
    <t>PETIT</t>
  </si>
  <si>
    <t>LANE</t>
  </si>
  <si>
    <t>Valentin</t>
  </si>
  <si>
    <t>Anatole</t>
  </si>
  <si>
    <t>Charlotte</t>
  </si>
  <si>
    <t>Aurelien</t>
  </si>
  <si>
    <t>LAU</t>
  </si>
  <si>
    <t>Joris</t>
  </si>
  <si>
    <t>Niels</t>
  </si>
  <si>
    <t>Hassen</t>
  </si>
  <si>
    <t>Justin</t>
  </si>
  <si>
    <t>Ulysse</t>
  </si>
  <si>
    <t>SALHA-OJIMA</t>
  </si>
  <si>
    <t>Issa</t>
  </si>
  <si>
    <t>DEFURNE</t>
  </si>
  <si>
    <t>PEREIRA</t>
  </si>
  <si>
    <t>LANTY</t>
  </si>
  <si>
    <t>HARTMAN</t>
  </si>
  <si>
    <t>Juliette</t>
  </si>
  <si>
    <t>Malo</t>
  </si>
  <si>
    <t>BOUCHER</t>
  </si>
  <si>
    <t>Cassandra</t>
  </si>
  <si>
    <t>R.S.C. CHAMPIGNY</t>
  </si>
  <si>
    <t>DESVAQUET</t>
  </si>
  <si>
    <t>Hippolyte</t>
  </si>
  <si>
    <t>Ilan</t>
  </si>
  <si>
    <t>VIDAL</t>
  </si>
  <si>
    <t>BRAS</t>
  </si>
  <si>
    <t>Lukas</t>
  </si>
  <si>
    <t>GENIN</t>
  </si>
  <si>
    <t>LOROT</t>
  </si>
  <si>
    <t>CALENDRIER</t>
  </si>
  <si>
    <t>YVONNET</t>
  </si>
  <si>
    <t>HUMBERT</t>
  </si>
  <si>
    <t>NGUYEN TAKIZAWA</t>
  </si>
  <si>
    <t>Bastien</t>
  </si>
  <si>
    <t>KREMLIN BICETRE US</t>
  </si>
  <si>
    <t>LE CONTELLEC</t>
  </si>
  <si>
    <t>PRUDENT</t>
  </si>
  <si>
    <t>Loann</t>
  </si>
  <si>
    <t>CHAUVIN</t>
  </si>
  <si>
    <t>VILLEJUIF US</t>
  </si>
  <si>
    <t>SAINT MAURICE TT</t>
  </si>
  <si>
    <t>IVRY US TT</t>
  </si>
  <si>
    <t>Justine</t>
  </si>
  <si>
    <t>Pierre</t>
  </si>
  <si>
    <t>Marius</t>
  </si>
  <si>
    <t>RADJI-CHARON</t>
  </si>
  <si>
    <t>FALLET</t>
  </si>
  <si>
    <t>Luca</t>
  </si>
  <si>
    <t>DEGLAIRE</t>
  </si>
  <si>
    <t>Téo</t>
  </si>
  <si>
    <t>SAINT-YVES</t>
  </si>
  <si>
    <t>TALBI</t>
  </si>
  <si>
    <t>Yannis</t>
  </si>
  <si>
    <t>Timeo</t>
  </si>
  <si>
    <t>COURTAY</t>
  </si>
  <si>
    <t>Faustine</t>
  </si>
  <si>
    <t>LEROY</t>
  </si>
  <si>
    <t>Aymeric</t>
  </si>
  <si>
    <t>KOULAOUINHI</t>
  </si>
  <si>
    <t>Lorenza</t>
  </si>
  <si>
    <t>Noe</t>
  </si>
  <si>
    <t>SOULIER</t>
  </si>
  <si>
    <t>Manon</t>
  </si>
  <si>
    <t>Mathys</t>
  </si>
  <si>
    <t>FONTOLIVE</t>
  </si>
  <si>
    <t>Noa</t>
  </si>
  <si>
    <t>Ariel</t>
  </si>
  <si>
    <t>Lea</t>
  </si>
  <si>
    <t>Amaury</t>
  </si>
  <si>
    <t>ROGER</t>
  </si>
  <si>
    <t>ROUSSEL</t>
  </si>
  <si>
    <t>NGUYEN</t>
  </si>
  <si>
    <t>Jean</t>
  </si>
  <si>
    <t>GARNIER</t>
  </si>
  <si>
    <t>Charles</t>
  </si>
  <si>
    <t>ORLY AS</t>
  </si>
  <si>
    <t>Cedric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</si>
  <si>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</si>
  <si>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</si>
  <si>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</si>
  <si>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</si>
  <si>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</si>
  <si>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</si>
  <si>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</si>
  <si>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</si>
  <si>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Benjamins</t>
  </si>
  <si>
    <t>W.O.</t>
  </si>
  <si>
    <t>wo</t>
  </si>
  <si>
    <t>2 contre 3</t>
  </si>
  <si>
    <t xml:space="preserve">Rencontre : </t>
  </si>
  <si>
    <t xml:space="preserve">Responsable du club recevant : </t>
  </si>
  <si>
    <t>Nom - n° équipe :</t>
  </si>
  <si>
    <t>2 équipes</t>
  </si>
  <si>
    <t>rencontre 1 contre 3 (MA3)</t>
  </si>
  <si>
    <t>Numéro du club</t>
  </si>
  <si>
    <t>Nom  n°</t>
  </si>
  <si>
    <t>rencontre 2 contre 3 (MA3)</t>
  </si>
  <si>
    <t>rencontre 1 contre 2 (MA3)</t>
  </si>
  <si>
    <t>#</t>
  </si>
  <si>
    <t>Boissy-Saint-Léger</t>
  </si>
  <si>
    <t>Ivry</t>
  </si>
  <si>
    <t>Le Perreux-sur-Marne</t>
  </si>
  <si>
    <t>Orly</t>
  </si>
  <si>
    <t>Créteil</t>
  </si>
  <si>
    <t>Saint-Maur</t>
  </si>
  <si>
    <t>Centre Sportif André Dassibat, 7 rue François Mauriac</t>
  </si>
  <si>
    <t>Salle LENINE, 50 bld Brandebourg</t>
  </si>
  <si>
    <t>Gymnase DORVAL, 16 rue du Maréchal FOCH</t>
  </si>
  <si>
    <t>Salle de tennis de table, 163-165 rue DIDEROT</t>
  </si>
  <si>
    <t>Salle Robert BLAIRON, 94 rue Véron</t>
  </si>
  <si>
    <t>Salle de TT Jean-Claude WAGNER, 1 place Eustache Deschamps</t>
  </si>
  <si>
    <t>Gymnase Dulcie SEPTEMBER, 15 rue Louis FREBAULT</t>
  </si>
  <si>
    <t>Salle de tennis de table, 113 boulevard d'Alsace Lorraine</t>
  </si>
  <si>
    <t>Lilian</t>
  </si>
  <si>
    <t>HOCQUET</t>
  </si>
  <si>
    <t>Matheo</t>
  </si>
  <si>
    <t>HUANG</t>
  </si>
  <si>
    <t>SINCA</t>
  </si>
  <si>
    <t>Teodor</t>
  </si>
  <si>
    <t>MOGA</t>
  </si>
  <si>
    <t>Nikita</t>
  </si>
  <si>
    <t>SALSON</t>
  </si>
  <si>
    <t>TIGAIZIN</t>
  </si>
  <si>
    <t>Outhman</t>
  </si>
  <si>
    <t>AOUIDET</t>
  </si>
  <si>
    <t>Bilal</t>
  </si>
  <si>
    <t>LIOUX</t>
  </si>
  <si>
    <t>CAPITAO</t>
  </si>
  <si>
    <t>Dany</t>
  </si>
  <si>
    <t>RODRIGUES</t>
  </si>
  <si>
    <t>NILSVANG</t>
  </si>
  <si>
    <t>GRELLIER-COFFY</t>
  </si>
  <si>
    <t>Journée n° :</t>
  </si>
  <si>
    <t>Remy</t>
  </si>
  <si>
    <t>Theo</t>
  </si>
  <si>
    <t>Raphael</t>
  </si>
  <si>
    <t>QUACH</t>
  </si>
  <si>
    <t>Eden</t>
  </si>
  <si>
    <t>COPPIER</t>
  </si>
  <si>
    <t>Lino</t>
  </si>
  <si>
    <t>Eva</t>
  </si>
  <si>
    <t>Leo</t>
  </si>
  <si>
    <t>Theodore</t>
  </si>
  <si>
    <t>GUILLOU</t>
  </si>
  <si>
    <t>LANCELIN</t>
  </si>
  <si>
    <t>MALVIS</t>
  </si>
  <si>
    <t>Leopold</t>
  </si>
  <si>
    <t>DARANUTA</t>
  </si>
  <si>
    <t>DEMIR</t>
  </si>
  <si>
    <t>Elif</t>
  </si>
  <si>
    <t>DE LA GRANDVILLE</t>
  </si>
  <si>
    <t>Achille</t>
  </si>
  <si>
    <t>DE OLIVEIRA ANTUNES</t>
  </si>
  <si>
    <t>LEHAIRE</t>
  </si>
  <si>
    <t>BUGAJ</t>
  </si>
  <si>
    <t>Sven</t>
  </si>
  <si>
    <t>Sohan</t>
  </si>
  <si>
    <t>Teo</t>
  </si>
  <si>
    <t>ARKI</t>
  </si>
  <si>
    <t>Benoit</t>
  </si>
  <si>
    <t>Jonathan</t>
  </si>
  <si>
    <t>HELBECQUE</t>
  </si>
  <si>
    <t>Loic</t>
  </si>
  <si>
    <t>POISSON</t>
  </si>
  <si>
    <t>TADEVOSYAN</t>
  </si>
  <si>
    <t>Remi</t>
  </si>
  <si>
    <t>VGA ST MAUR US TT</t>
  </si>
  <si>
    <t>VITRY ES</t>
  </si>
  <si>
    <t>NGUYEN TRI</t>
  </si>
  <si>
    <t>TERRIGEOL</t>
  </si>
  <si>
    <t>Loris</t>
  </si>
  <si>
    <t>Théodore</t>
  </si>
  <si>
    <t>DESABRES</t>
  </si>
  <si>
    <t>Julian</t>
  </si>
  <si>
    <t>Ruben</t>
  </si>
  <si>
    <t>BLANCHARD</t>
  </si>
  <si>
    <t>LETELLIER</t>
  </si>
  <si>
    <t>THOMAS</t>
  </si>
  <si>
    <t>Mateo</t>
  </si>
  <si>
    <t>LE NEGARET</t>
  </si>
  <si>
    <t>LOPEZ</t>
  </si>
  <si>
    <t>MARQUES</t>
  </si>
  <si>
    <t>Fabio</t>
  </si>
  <si>
    <t>HOFFMANN-DRIF</t>
  </si>
  <si>
    <t>PANIEGO</t>
  </si>
  <si>
    <t>Tony</t>
  </si>
  <si>
    <t>CARPENTIER</t>
  </si>
  <si>
    <t>Nathéo</t>
  </si>
  <si>
    <t>DEBAYLE</t>
  </si>
  <si>
    <t>MOREAU COURARD</t>
  </si>
  <si>
    <t>Meyan</t>
  </si>
  <si>
    <t>SIGURET</t>
  </si>
  <si>
    <t>BENALAL</t>
  </si>
  <si>
    <t>Marco</t>
  </si>
  <si>
    <t>BAUDOUIN</t>
  </si>
  <si>
    <t>Tymeo</t>
  </si>
  <si>
    <t>Wassim</t>
  </si>
  <si>
    <t>SANCHEZ</t>
  </si>
  <si>
    <t>CHEN</t>
  </si>
  <si>
    <t>COLDEFY</t>
  </si>
  <si>
    <t>Christian</t>
  </si>
  <si>
    <t>Elias</t>
  </si>
  <si>
    <t>Taiga</t>
  </si>
  <si>
    <t>Barthelemy</t>
  </si>
  <si>
    <t>Eric</t>
  </si>
  <si>
    <t>YANG</t>
  </si>
  <si>
    <t>Double AB</t>
  </si>
  <si>
    <t>Double XY</t>
  </si>
  <si>
    <t>Double RS</t>
  </si>
  <si>
    <t>DE ALMEIDA</t>
  </si>
  <si>
    <t>Jessy</t>
  </si>
  <si>
    <t>COCHERIL DIAS</t>
  </si>
  <si>
    <t>LAUNAY</t>
  </si>
  <si>
    <t>Louison</t>
  </si>
  <si>
    <t>TROUILLEZ</t>
  </si>
  <si>
    <t>Cyril</t>
  </si>
  <si>
    <t>Doan</t>
  </si>
  <si>
    <t>RODRIGUES PACO</t>
  </si>
  <si>
    <t>XU</t>
  </si>
  <si>
    <t>BONNET</t>
  </si>
  <si>
    <t>Elio</t>
  </si>
  <si>
    <t>Théo</t>
  </si>
  <si>
    <t>Basile</t>
  </si>
  <si>
    <t>DUPONT</t>
  </si>
  <si>
    <t>FUMEE</t>
  </si>
  <si>
    <t>Arnaud</t>
  </si>
  <si>
    <t>Yani</t>
  </si>
  <si>
    <t>Mathéo</t>
  </si>
  <si>
    <t>Rywan</t>
  </si>
  <si>
    <t>Come</t>
  </si>
  <si>
    <t>Xavier</t>
  </si>
  <si>
    <t>Samvel</t>
  </si>
  <si>
    <t>Isaac</t>
  </si>
  <si>
    <t>Roman</t>
  </si>
  <si>
    <t>Timothée</t>
  </si>
  <si>
    <t>Timéo</t>
  </si>
  <si>
    <t>Anis</t>
  </si>
  <si>
    <t>Elisa</t>
  </si>
  <si>
    <t>Loïc</t>
  </si>
  <si>
    <t>TEA</t>
  </si>
  <si>
    <t>MOHAMEDI</t>
  </si>
  <si>
    <t>MACHERET</t>
  </si>
  <si>
    <t>LAMPIN</t>
  </si>
  <si>
    <t>SILOHIAN</t>
  </si>
  <si>
    <t>TESSON</t>
  </si>
  <si>
    <t>DALLOT</t>
  </si>
  <si>
    <t>KUENTZ</t>
  </si>
  <si>
    <t>FUMERON</t>
  </si>
  <si>
    <t>BABIN</t>
  </si>
  <si>
    <t>Jordan</t>
  </si>
  <si>
    <t>BADINA</t>
  </si>
  <si>
    <t>BEHAGHEL</t>
  </si>
  <si>
    <t>BOLOURIAN</t>
  </si>
  <si>
    <t>James</t>
  </si>
  <si>
    <t>Aurélien</t>
  </si>
  <si>
    <t>Abel</t>
  </si>
  <si>
    <t>CAYROU</t>
  </si>
  <si>
    <t>CHAPUIS</t>
  </si>
  <si>
    <t>CHEN FENG</t>
  </si>
  <si>
    <t>Lollia</t>
  </si>
  <si>
    <t>DA SILVA MARQUES</t>
  </si>
  <si>
    <t>Andréa</t>
  </si>
  <si>
    <t>Liam</t>
  </si>
  <si>
    <t>FRANCOIS</t>
  </si>
  <si>
    <t>GAUCHET</t>
  </si>
  <si>
    <t>GIROUX</t>
  </si>
  <si>
    <t>Louane</t>
  </si>
  <si>
    <t>GUY</t>
  </si>
  <si>
    <t>HARARI</t>
  </si>
  <si>
    <t>Charline</t>
  </si>
  <si>
    <t>KWASNIAK-PERRAULT</t>
  </si>
  <si>
    <t>Louisiane</t>
  </si>
  <si>
    <t>LEBLANC</t>
  </si>
  <si>
    <t>Damien</t>
  </si>
  <si>
    <t>LEFORT</t>
  </si>
  <si>
    <t>Hélias</t>
  </si>
  <si>
    <t>Charlie</t>
  </si>
  <si>
    <t>LUONG</t>
  </si>
  <si>
    <t>MAROUANI</t>
  </si>
  <si>
    <t>MASMOUDI</t>
  </si>
  <si>
    <t>Arsalann</t>
  </si>
  <si>
    <t>MUR COHEN</t>
  </si>
  <si>
    <t>NACCARELLA</t>
  </si>
  <si>
    <t>Livio</t>
  </si>
  <si>
    <t>NEHME</t>
  </si>
  <si>
    <t>PERANZI</t>
  </si>
  <si>
    <t>Maël</t>
  </si>
  <si>
    <t>YVON</t>
  </si>
  <si>
    <t>CACHAN CO TT</t>
  </si>
  <si>
    <t>FONTENAYSIENNE Union Sportive TT</t>
  </si>
  <si>
    <t>US CRETEIL TENNIS DE TABLE</t>
  </si>
  <si>
    <t>PLESSIS-TREVISE TENNIS DE TABLE</t>
  </si>
  <si>
    <t>AL VILLECRESNES TENNIS DE TABLE</t>
  </si>
  <si>
    <t>CHARENTON TENNIS DE TABLE</t>
  </si>
  <si>
    <t>NOISEAU SS TENNIS DE TABLE</t>
  </si>
  <si>
    <t>ARNOULD</t>
  </si>
  <si>
    <t>Gael</t>
  </si>
  <si>
    <t>Aaron</t>
  </si>
  <si>
    <t>Mattéo</t>
  </si>
  <si>
    <t>Milian</t>
  </si>
  <si>
    <t>Ilyes</t>
  </si>
  <si>
    <t>Loan</t>
  </si>
  <si>
    <t>Lola</t>
  </si>
  <si>
    <t>Jeanne</t>
  </si>
  <si>
    <t>Clara</t>
  </si>
  <si>
    <t>COHEN</t>
  </si>
  <si>
    <t>COLOMBANI</t>
  </si>
  <si>
    <t>Leon</t>
  </si>
  <si>
    <t>DARRE</t>
  </si>
  <si>
    <t>DE LA GRANGE</t>
  </si>
  <si>
    <t>DE SAINT ACHEUL</t>
  </si>
  <si>
    <t>DE SOUSA</t>
  </si>
  <si>
    <t>Sidonie</t>
  </si>
  <si>
    <t>Yacine</t>
  </si>
  <si>
    <t>GACHE</t>
  </si>
  <si>
    <t>Léa</t>
  </si>
  <si>
    <t>GAVEN</t>
  </si>
  <si>
    <t>IDDIR</t>
  </si>
  <si>
    <t>Silla</t>
  </si>
  <si>
    <t>JAMET</t>
  </si>
  <si>
    <t>JARROSSAY</t>
  </si>
  <si>
    <t>LALANNE</t>
  </si>
  <si>
    <t>Emeline</t>
  </si>
  <si>
    <t>Merlin</t>
  </si>
  <si>
    <t>Cyprien</t>
  </si>
  <si>
    <t>MA</t>
  </si>
  <si>
    <t>Dylan</t>
  </si>
  <si>
    <t>MELLIES</t>
  </si>
  <si>
    <t>Sasha</t>
  </si>
  <si>
    <t>Lily</t>
  </si>
  <si>
    <t>PINON</t>
  </si>
  <si>
    <t>RAJADURAI</t>
  </si>
  <si>
    <t>SAM</t>
  </si>
  <si>
    <t>VAN DER LINDEN</t>
  </si>
  <si>
    <t>VU</t>
  </si>
  <si>
    <t>WANG</t>
  </si>
  <si>
    <t>Olivier</t>
  </si>
  <si>
    <t xml:space="preserve">Saison : </t>
  </si>
  <si>
    <t>CHAMPIONNAT DES JEUNES</t>
  </si>
  <si>
    <t>BAAMRANI</t>
  </si>
  <si>
    <t>Naïm</t>
  </si>
  <si>
    <t>BELLA</t>
  </si>
  <si>
    <t>Hakim</t>
  </si>
  <si>
    <t>Nahel</t>
  </si>
  <si>
    <t>BENOIST</t>
  </si>
  <si>
    <t>BITEAU</t>
  </si>
  <si>
    <t>BLEAS-MONTEL</t>
  </si>
  <si>
    <t>BOMBAL</t>
  </si>
  <si>
    <t>Ayoub</t>
  </si>
  <si>
    <t>Marceau</t>
  </si>
  <si>
    <t>BOURDON</t>
  </si>
  <si>
    <t>BRAGA ANTUNES</t>
  </si>
  <si>
    <t>Luka</t>
  </si>
  <si>
    <t>Margaux</t>
  </si>
  <si>
    <t>CHAHED</t>
  </si>
  <si>
    <t>Sami</t>
  </si>
  <si>
    <t>CHATELARD-ARDILLON</t>
  </si>
  <si>
    <t>Solene</t>
  </si>
  <si>
    <t>Mila</t>
  </si>
  <si>
    <t>CHERGUI</t>
  </si>
  <si>
    <t>CHIRON</t>
  </si>
  <si>
    <t>CHKAM</t>
  </si>
  <si>
    <t>CHOUAN</t>
  </si>
  <si>
    <t>COSTA</t>
  </si>
  <si>
    <t>CREMOUX</t>
  </si>
  <si>
    <t>DAUBIAN</t>
  </si>
  <si>
    <t>DORRMANN</t>
  </si>
  <si>
    <t>DUPITIER</t>
  </si>
  <si>
    <t>Elsa</t>
  </si>
  <si>
    <t>DYCKE</t>
  </si>
  <si>
    <t>Colin</t>
  </si>
  <si>
    <t>ERRANDONEA</t>
  </si>
  <si>
    <t>FONSECA MIRANDA</t>
  </si>
  <si>
    <t>FRACHOT</t>
  </si>
  <si>
    <t>GUEZ</t>
  </si>
  <si>
    <t>GUTIANTOV</t>
  </si>
  <si>
    <t>Alen</t>
  </si>
  <si>
    <t>HART GENEAU</t>
  </si>
  <si>
    <t>HERMET</t>
  </si>
  <si>
    <t>HURUNGHEE</t>
  </si>
  <si>
    <t>KADEM</t>
  </si>
  <si>
    <t>Elioth</t>
  </si>
  <si>
    <t>MAATI</t>
  </si>
  <si>
    <t>MARECHAL</t>
  </si>
  <si>
    <t>Kilyane</t>
  </si>
  <si>
    <t>OUMEDDAH</t>
  </si>
  <si>
    <t>POULIN</t>
  </si>
  <si>
    <t>REA</t>
  </si>
  <si>
    <t>RIZZA-NATHAN</t>
  </si>
  <si>
    <t>SALOMEZ</t>
  </si>
  <si>
    <t>Arsène</t>
  </si>
  <si>
    <t>TOV</t>
  </si>
  <si>
    <t>WINANT PATERON</t>
  </si>
  <si>
    <t>ZHOU</t>
  </si>
  <si>
    <t>ALBOUZ</t>
  </si>
  <si>
    <t>Natanael</t>
  </si>
  <si>
    <t>Milan</t>
  </si>
  <si>
    <t>BARBERI XU</t>
  </si>
  <si>
    <t>BARBIER</t>
  </si>
  <si>
    <t>Tyméo</t>
  </si>
  <si>
    <t>Félix</t>
  </si>
  <si>
    <t>DUMONET</t>
  </si>
  <si>
    <t>ESSAYAG</t>
  </si>
  <si>
    <t>FARES</t>
  </si>
  <si>
    <t>Noélia</t>
  </si>
  <si>
    <t>FAVREAU</t>
  </si>
  <si>
    <t>Célian</t>
  </si>
  <si>
    <t>Lucien</t>
  </si>
  <si>
    <t>LEBRUN</t>
  </si>
  <si>
    <t>Emery</t>
  </si>
  <si>
    <t>NGUYEN VAN DINH</t>
  </si>
  <si>
    <t>PERRIN</t>
  </si>
  <si>
    <t>Mattia</t>
  </si>
  <si>
    <t>STROBEL</t>
  </si>
  <si>
    <t>VLAD</t>
  </si>
  <si>
    <t>Laurentiu</t>
  </si>
  <si>
    <t>ZHANG</t>
  </si>
  <si>
    <t>ZHENG</t>
  </si>
  <si>
    <t>Yasmine</t>
  </si>
  <si>
    <t>Joseph</t>
  </si>
  <si>
    <t>ALVES</t>
  </si>
  <si>
    <t>Jessica</t>
  </si>
  <si>
    <t>ANDRE</t>
  </si>
  <si>
    <t>Joaquim</t>
  </si>
  <si>
    <t>ASTIER-FISCHER</t>
  </si>
  <si>
    <t>Malik</t>
  </si>
  <si>
    <t>Florian</t>
  </si>
  <si>
    <t>Thibaut</t>
  </si>
  <si>
    <t>BEN MOUSSA</t>
  </si>
  <si>
    <t>Arié</t>
  </si>
  <si>
    <t>BERTRAND</t>
  </si>
  <si>
    <t>Emilie</t>
  </si>
  <si>
    <t>BOUCARD</t>
  </si>
  <si>
    <t>BOUZIDI</t>
  </si>
  <si>
    <t>Anir</t>
  </si>
  <si>
    <t>Jade</t>
  </si>
  <si>
    <t>Solène</t>
  </si>
  <si>
    <t>CANAL</t>
  </si>
  <si>
    <t>CHAVAUDREY</t>
  </si>
  <si>
    <t>COLLIN</t>
  </si>
  <si>
    <t>Edgar</t>
  </si>
  <si>
    <t>DJEDJE</t>
  </si>
  <si>
    <t>Abraham</t>
  </si>
  <si>
    <t>DOURNEAU</t>
  </si>
  <si>
    <t>DURAC</t>
  </si>
  <si>
    <t>FARID</t>
  </si>
  <si>
    <t>FAVRE</t>
  </si>
  <si>
    <t>FOUGHALI</t>
  </si>
  <si>
    <t>Valentine</t>
  </si>
  <si>
    <t>GILLET</t>
  </si>
  <si>
    <t>GONCALVES</t>
  </si>
  <si>
    <t>Gregory</t>
  </si>
  <si>
    <t>HUOT</t>
  </si>
  <si>
    <t>HUYNH</t>
  </si>
  <si>
    <t>Dimitri</t>
  </si>
  <si>
    <t>Nael</t>
  </si>
  <si>
    <t>KETTOU</t>
  </si>
  <si>
    <t>LAFARGE</t>
  </si>
  <si>
    <t>Julie</t>
  </si>
  <si>
    <t>LAPEYRONIE</t>
  </si>
  <si>
    <t>LAVY</t>
  </si>
  <si>
    <t>Aleksandr</t>
  </si>
  <si>
    <t>LEMAITRE</t>
  </si>
  <si>
    <t>Emmanuel</t>
  </si>
  <si>
    <t>Gianni</t>
  </si>
  <si>
    <t>Hadrien</t>
  </si>
  <si>
    <t>LEVAILLANT</t>
  </si>
  <si>
    <t>LEVY</t>
  </si>
  <si>
    <t>Joshua</t>
  </si>
  <si>
    <t>William</t>
  </si>
  <si>
    <t>LOUIS-JEAN</t>
  </si>
  <si>
    <t>LY</t>
  </si>
  <si>
    <t>Cindy</t>
  </si>
  <si>
    <t>Michel</t>
  </si>
  <si>
    <t>MALEIX LY</t>
  </si>
  <si>
    <t>Iris</t>
  </si>
  <si>
    <t>MARTI</t>
  </si>
  <si>
    <t>Tomas</t>
  </si>
  <si>
    <t>MENEZ</t>
  </si>
  <si>
    <t>Timothee</t>
  </si>
  <si>
    <t>Lina</t>
  </si>
  <si>
    <t>ONG</t>
  </si>
  <si>
    <t>PAGE</t>
  </si>
  <si>
    <t>PARODI</t>
  </si>
  <si>
    <t>PELTIER</t>
  </si>
  <si>
    <t>POULAIN</t>
  </si>
  <si>
    <t>PUPILLI MARTIN</t>
  </si>
  <si>
    <t>ROBERT</t>
  </si>
  <si>
    <t>ROBIN</t>
  </si>
  <si>
    <t>SARACI</t>
  </si>
  <si>
    <t>SUTER</t>
  </si>
  <si>
    <t>Côme</t>
  </si>
  <si>
    <t>Hamza</t>
  </si>
  <si>
    <t>TRAN</t>
  </si>
  <si>
    <t>UNG</t>
  </si>
  <si>
    <t>VANTIENEN</t>
  </si>
  <si>
    <t>Jassper</t>
  </si>
  <si>
    <t>VIEIL</t>
  </si>
  <si>
    <t>Hayden</t>
  </si>
  <si>
    <t>Kevin</t>
  </si>
  <si>
    <t>WOEHREL</t>
  </si>
  <si>
    <t>ASSOCIATION SANTENOISE DE TENNIS</t>
  </si>
  <si>
    <t>Timothé</t>
  </si>
  <si>
    <t>PALMIER</t>
  </si>
  <si>
    <t>SAZERAC</t>
  </si>
  <si>
    <t>VANDENBUSSCHE</t>
  </si>
  <si>
    <t>ASTT Boissy Saint Léger</t>
  </si>
  <si>
    <t>CAMPOS ZITOUNI</t>
  </si>
  <si>
    <t>HASSANI</t>
  </si>
  <si>
    <t>LEWI</t>
  </si>
  <si>
    <t>Sophia</t>
  </si>
  <si>
    <t>TCHAKHOTINE</t>
  </si>
  <si>
    <t>Santeny</t>
  </si>
  <si>
    <t>Complexe sportif des 4 saules - Voie Aux Vaches</t>
  </si>
  <si>
    <t>AKCAR</t>
  </si>
  <si>
    <t>Massis</t>
  </si>
  <si>
    <t>ALICI</t>
  </si>
  <si>
    <t>AMIROUCHE</t>
  </si>
  <si>
    <t>Ilhan</t>
  </si>
  <si>
    <t>AUPETIT</t>
  </si>
  <si>
    <t>BAIOTTO</t>
  </si>
  <si>
    <t>BATTAL</t>
  </si>
  <si>
    <t>Flora</t>
  </si>
  <si>
    <t>BELLILI</t>
  </si>
  <si>
    <t>Idriss</t>
  </si>
  <si>
    <t>BEN HARROUS</t>
  </si>
  <si>
    <t>BENYAHIA</t>
  </si>
  <si>
    <t>BILLOT</t>
  </si>
  <si>
    <t>BITAN</t>
  </si>
  <si>
    <t>Noha</t>
  </si>
  <si>
    <t>BOREL</t>
  </si>
  <si>
    <t>BOUAZIZ DOMINGOS</t>
  </si>
  <si>
    <t>Aylan</t>
  </si>
  <si>
    <t>BRUNEL</t>
  </si>
  <si>
    <t>BUFFET</t>
  </si>
  <si>
    <t>CARDON</t>
  </si>
  <si>
    <t>CASSOU</t>
  </si>
  <si>
    <t>CHARLES</t>
  </si>
  <si>
    <t>Gaëtan</t>
  </si>
  <si>
    <t>COLIN</t>
  </si>
  <si>
    <t>COUBE</t>
  </si>
  <si>
    <t>Sonia</t>
  </si>
  <si>
    <t>COUDRAY</t>
  </si>
  <si>
    <t>DAHAN</t>
  </si>
  <si>
    <t>DE GAULEJAC</t>
  </si>
  <si>
    <t>DESVERNOIS</t>
  </si>
  <si>
    <t>Nil</t>
  </si>
  <si>
    <t>DROGAT</t>
  </si>
  <si>
    <t>Oriane</t>
  </si>
  <si>
    <t>DUBOURG</t>
  </si>
  <si>
    <t>Yohan</t>
  </si>
  <si>
    <t>DUSSAUCY</t>
  </si>
  <si>
    <t>ELESIUTICOV</t>
  </si>
  <si>
    <t>Ianis</t>
  </si>
  <si>
    <t>ERCOLANI</t>
  </si>
  <si>
    <t>GAMET</t>
  </si>
  <si>
    <t>GARSAULT</t>
  </si>
  <si>
    <t>Léandre</t>
  </si>
  <si>
    <t>Younes</t>
  </si>
  <si>
    <t>GONON</t>
  </si>
  <si>
    <t>GUERANDEL</t>
  </si>
  <si>
    <t>GUICHAOUA</t>
  </si>
  <si>
    <t>Mahi</t>
  </si>
  <si>
    <t>GUIDA VIRAYE</t>
  </si>
  <si>
    <t>Ilyas</t>
  </si>
  <si>
    <t>HAMELIN MATSUMI</t>
  </si>
  <si>
    <t>Sena</t>
  </si>
  <si>
    <t>Aliénor</t>
  </si>
  <si>
    <t>HERNANDO</t>
  </si>
  <si>
    <t>Adrian</t>
  </si>
  <si>
    <t>JACQUIER</t>
  </si>
  <si>
    <t>Ema</t>
  </si>
  <si>
    <t>JOUGANT</t>
  </si>
  <si>
    <t>JUILLIÉ</t>
  </si>
  <si>
    <t>LAGIER</t>
  </si>
  <si>
    <t>LAINE</t>
  </si>
  <si>
    <t>LAND</t>
  </si>
  <si>
    <t>LE BOULANGER</t>
  </si>
  <si>
    <t>LECLERCQ</t>
  </si>
  <si>
    <t>LIMOUSIN</t>
  </si>
  <si>
    <t>LOPES</t>
  </si>
  <si>
    <t>Waél</t>
  </si>
  <si>
    <t>MADELAINE</t>
  </si>
  <si>
    <t>MAJOR</t>
  </si>
  <si>
    <t>Louka</t>
  </si>
  <si>
    <t>Sofia</t>
  </si>
  <si>
    <t>MONTANEDE</t>
  </si>
  <si>
    <t>MOURIC VETARD</t>
  </si>
  <si>
    <t>MOUZOUNE LELONG</t>
  </si>
  <si>
    <t>NEDJAR</t>
  </si>
  <si>
    <t>Deborah</t>
  </si>
  <si>
    <t>NOBLOT</t>
  </si>
  <si>
    <t>OHANESSIAN</t>
  </si>
  <si>
    <t>OLAJIDE</t>
  </si>
  <si>
    <t>PATEL</t>
  </si>
  <si>
    <t>Vivek</t>
  </si>
  <si>
    <t>PAULIN</t>
  </si>
  <si>
    <t>Caroline</t>
  </si>
  <si>
    <t>PETKOVIC</t>
  </si>
  <si>
    <t>PORLON</t>
  </si>
  <si>
    <t>QUETIER</t>
  </si>
  <si>
    <t>RADJEF</t>
  </si>
  <si>
    <t>RATTANAVAN</t>
  </si>
  <si>
    <t>Keon</t>
  </si>
  <si>
    <t>RECROSIO</t>
  </si>
  <si>
    <t>RENCK</t>
  </si>
  <si>
    <t>Virgil</t>
  </si>
  <si>
    <t>RIMBERT</t>
  </si>
  <si>
    <t>ROGEZ</t>
  </si>
  <si>
    <t>SARINI</t>
  </si>
  <si>
    <t>SLIMANI BOURDELOIE</t>
  </si>
  <si>
    <t>STEINMAYER</t>
  </si>
  <si>
    <t>STEUNOU</t>
  </si>
  <si>
    <t>TALBOT</t>
  </si>
  <si>
    <t>TORVIC-DENECHERE</t>
  </si>
  <si>
    <t>Suë-Ny</t>
  </si>
  <si>
    <t>WAUQUIER</t>
  </si>
  <si>
    <t>Méline</t>
  </si>
  <si>
    <t>AMOUGOU</t>
  </si>
  <si>
    <t>BAALOUCHI</t>
  </si>
  <si>
    <t>BAGUET</t>
  </si>
  <si>
    <t>BELLUT</t>
  </si>
  <si>
    <t>Luc</t>
  </si>
  <si>
    <t>BITOT</t>
  </si>
  <si>
    <t>BOUAZZA</t>
  </si>
  <si>
    <t>BRIANT</t>
  </si>
  <si>
    <t>Fabrice</t>
  </si>
  <si>
    <t>BRUN-VARENNE</t>
  </si>
  <si>
    <t>CALVEZ-LIBEERT</t>
  </si>
  <si>
    <t>Keziah</t>
  </si>
  <si>
    <t>CHEUNG</t>
  </si>
  <si>
    <t>Jiaren</t>
  </si>
  <si>
    <t>COUSIN</t>
  </si>
  <si>
    <t>DELEMAILLY</t>
  </si>
  <si>
    <t>Ewan</t>
  </si>
  <si>
    <t>DER APELIAN</t>
  </si>
  <si>
    <t>DROUOT REMY</t>
  </si>
  <si>
    <t>FONBONNAT</t>
  </si>
  <si>
    <t>GENDRE</t>
  </si>
  <si>
    <t>Kaan</t>
  </si>
  <si>
    <t>GILLIER</t>
  </si>
  <si>
    <t>GOMES</t>
  </si>
  <si>
    <t>GUILLAUME</t>
  </si>
  <si>
    <t>Kyanh</t>
  </si>
  <si>
    <t>HENRY</t>
  </si>
  <si>
    <t>KHAU</t>
  </si>
  <si>
    <t>LEVY NGO NEM</t>
  </si>
  <si>
    <t>Nils</t>
  </si>
  <si>
    <t>LUU</t>
  </si>
  <si>
    <t>Eliot</t>
  </si>
  <si>
    <t>MASSOULIER</t>
  </si>
  <si>
    <t>MEYLAN</t>
  </si>
  <si>
    <t>MONTAILLIE-ADAM</t>
  </si>
  <si>
    <t>OMARI</t>
  </si>
  <si>
    <t>PASTOUR</t>
  </si>
  <si>
    <t>Melvin</t>
  </si>
  <si>
    <t>PETKOVSKI</t>
  </si>
  <si>
    <t>Iliann</t>
  </si>
  <si>
    <t>Naël</t>
  </si>
  <si>
    <t>Sophie</t>
  </si>
  <si>
    <t>SAUVAGE FLORENTIN</t>
  </si>
  <si>
    <t>TARRISSON-MANZANO</t>
  </si>
  <si>
    <t>Pablo</t>
  </si>
  <si>
    <t>TIRET-DESJARDINS</t>
  </si>
  <si>
    <t>VIDILI</t>
  </si>
  <si>
    <t>Ivano</t>
  </si>
  <si>
    <t>VO DINH</t>
  </si>
  <si>
    <t>ALVES-BRAZ</t>
  </si>
  <si>
    <t>BELYAZID</t>
  </si>
  <si>
    <t>Louise</t>
  </si>
  <si>
    <t>BOLATRE</t>
  </si>
  <si>
    <t>Gregoire</t>
  </si>
  <si>
    <t>Matteo</t>
  </si>
  <si>
    <t>GARCIA</t>
  </si>
  <si>
    <t>GOURDEL</t>
  </si>
  <si>
    <t>KHAYATI</t>
  </si>
  <si>
    <t>PATRON</t>
  </si>
  <si>
    <t>RENAUD</t>
  </si>
  <si>
    <t>Morgan</t>
  </si>
  <si>
    <t>VERON</t>
  </si>
  <si>
    <t>ZAOUI</t>
  </si>
  <si>
    <t>Anael</t>
  </si>
  <si>
    <t>ABDEDAIM</t>
  </si>
  <si>
    <t>ABDOU MOEGNI</t>
  </si>
  <si>
    <t>Yasmina</t>
  </si>
  <si>
    <t>Lavinia</t>
  </si>
  <si>
    <t>ARBEY</t>
  </si>
  <si>
    <t>Youssef</t>
  </si>
  <si>
    <t>BELLAICHE</t>
  </si>
  <si>
    <t>BENSAID</t>
  </si>
  <si>
    <t>BERNARDON</t>
  </si>
  <si>
    <t>BOULAY</t>
  </si>
  <si>
    <t>BOULENE</t>
  </si>
  <si>
    <t>Lewis</t>
  </si>
  <si>
    <t>Pavel</t>
  </si>
  <si>
    <t>CARMO NENE</t>
  </si>
  <si>
    <t>Gaspar</t>
  </si>
  <si>
    <t>CATSAROS</t>
  </si>
  <si>
    <t>Anna</t>
  </si>
  <si>
    <t>Nivine</t>
  </si>
  <si>
    <t>Loanna</t>
  </si>
  <si>
    <t>Ilyan</t>
  </si>
  <si>
    <t>CHETTI</t>
  </si>
  <si>
    <t>Mélina</t>
  </si>
  <si>
    <t>CHOUKROUN</t>
  </si>
  <si>
    <t>CISSOKO</t>
  </si>
  <si>
    <t>Mohamed-Keysi</t>
  </si>
  <si>
    <t>COILLET</t>
  </si>
  <si>
    <t>DAO</t>
  </si>
  <si>
    <t>Ayden</t>
  </si>
  <si>
    <t>DE KERSAUSON</t>
  </si>
  <si>
    <t>Morgane</t>
  </si>
  <si>
    <t>DOLLE</t>
  </si>
  <si>
    <t>Linh Mei</t>
  </si>
  <si>
    <t>DURAND</t>
  </si>
  <si>
    <t>Mahe</t>
  </si>
  <si>
    <t>FALLOT</t>
  </si>
  <si>
    <t>FONTAINE</t>
  </si>
  <si>
    <t>Léonis</t>
  </si>
  <si>
    <t>Melina</t>
  </si>
  <si>
    <t>Miranda</t>
  </si>
  <si>
    <t>GOLAMHOSEN</t>
  </si>
  <si>
    <t>Célia</t>
  </si>
  <si>
    <t>HALIT</t>
  </si>
  <si>
    <t>Clemence</t>
  </si>
  <si>
    <t>HUSSON</t>
  </si>
  <si>
    <t>Andy</t>
  </si>
  <si>
    <t>ILLAIRE</t>
  </si>
  <si>
    <t>IMAQUE</t>
  </si>
  <si>
    <t>JUMELINE</t>
  </si>
  <si>
    <t>Amelie</t>
  </si>
  <si>
    <t>LENG</t>
  </si>
  <si>
    <t>LEVY PORTAIL</t>
  </si>
  <si>
    <t>LEXCELLENT</t>
  </si>
  <si>
    <t>LI</t>
  </si>
  <si>
    <t>LIU FIAUD</t>
  </si>
  <si>
    <t>LOUISE-ROY</t>
  </si>
  <si>
    <t>LUNAMMACHAK</t>
  </si>
  <si>
    <t>Etienne</t>
  </si>
  <si>
    <t>MALOU</t>
  </si>
  <si>
    <t>MICHOT</t>
  </si>
  <si>
    <t>MINVIELLE</t>
  </si>
  <si>
    <t>Victoria</t>
  </si>
  <si>
    <t>PLANSON</t>
  </si>
  <si>
    <t>POGODYK</t>
  </si>
  <si>
    <t>Dmytro</t>
  </si>
  <si>
    <t>POTHERAT BAREL</t>
  </si>
  <si>
    <t>RAMOS</t>
  </si>
  <si>
    <t>REICHERT</t>
  </si>
  <si>
    <t>RICHARD</t>
  </si>
  <si>
    <t>Ambre</t>
  </si>
  <si>
    <t>ROQUENCOURT</t>
  </si>
  <si>
    <t>ROSENZWEIG</t>
  </si>
  <si>
    <t>Zeev</t>
  </si>
  <si>
    <t>SAHAÏ</t>
  </si>
  <si>
    <t>Sharvin</t>
  </si>
  <si>
    <t>SARFATI</t>
  </si>
  <si>
    <t>Natanel</t>
  </si>
  <si>
    <t>SIMOENS</t>
  </si>
  <si>
    <t>SOARES</t>
  </si>
  <si>
    <t>STANISLAWSKI BIRENCWAJG</t>
  </si>
  <si>
    <t>Jacob</t>
  </si>
  <si>
    <t>Salim</t>
  </si>
  <si>
    <t>TERRAIN</t>
  </si>
  <si>
    <t>TESTE</t>
  </si>
  <si>
    <t>Nail</t>
  </si>
  <si>
    <t>THEOLEYRE</t>
  </si>
  <si>
    <t>TOMBETTE</t>
  </si>
  <si>
    <t>TUDAL</t>
  </si>
  <si>
    <t>VANN</t>
  </si>
  <si>
    <t>WATTELAR</t>
  </si>
  <si>
    <t>Zacharie</t>
  </si>
  <si>
    <t>XIAN XIAO</t>
  </si>
  <si>
    <t>Claire</t>
  </si>
  <si>
    <t>Jimmy</t>
  </si>
  <si>
    <t>YI</t>
  </si>
  <si>
    <t>Balthazar</t>
  </si>
  <si>
    <t>DONG</t>
  </si>
  <si>
    <t>Amandine</t>
  </si>
  <si>
    <t>PETRE</t>
  </si>
  <si>
    <t>08940482</t>
  </si>
  <si>
    <t>C1</t>
  </si>
  <si>
    <t>08940976</t>
  </si>
  <si>
    <t>B2</t>
  </si>
  <si>
    <t>Arken</t>
  </si>
  <si>
    <t>08940073</t>
  </si>
  <si>
    <t>B1</t>
  </si>
  <si>
    <t>P</t>
  </si>
  <si>
    <t>08940326</t>
  </si>
  <si>
    <t>08940052</t>
  </si>
  <si>
    <t>M2</t>
  </si>
  <si>
    <t>08940894</t>
  </si>
  <si>
    <t>J4</t>
  </si>
  <si>
    <t>08940012</t>
  </si>
  <si>
    <t>M1</t>
  </si>
  <si>
    <t>08940096</t>
  </si>
  <si>
    <t>J1</t>
  </si>
  <si>
    <t>08940655</t>
  </si>
  <si>
    <t>C2</t>
  </si>
  <si>
    <t>08940070</t>
  </si>
  <si>
    <t>08940458</t>
  </si>
  <si>
    <t>08940535</t>
  </si>
  <si>
    <t>08940033</t>
  </si>
  <si>
    <t>08941282</t>
  </si>
  <si>
    <t>J2</t>
  </si>
  <si>
    <t>08940926</t>
  </si>
  <si>
    <t>08940459</t>
  </si>
  <si>
    <t>08940872</t>
  </si>
  <si>
    <t>08940866</t>
  </si>
  <si>
    <t>08940448</t>
  </si>
  <si>
    <t>08940030</t>
  </si>
  <si>
    <t>08940524</t>
  </si>
  <si>
    <t>08940549</t>
  </si>
  <si>
    <t>08940577</t>
  </si>
  <si>
    <t>08941100</t>
  </si>
  <si>
    <t>08941180</t>
  </si>
  <si>
    <t>08941359</t>
  </si>
  <si>
    <t>08941343</t>
  </si>
  <si>
    <t>08940121</t>
  </si>
  <si>
    <t>08941464</t>
  </si>
  <si>
    <t>08941352</t>
  </si>
  <si>
    <t>08940942</t>
  </si>
  <si>
    <t>J3</t>
  </si>
  <si>
    <t>08940975</t>
  </si>
  <si>
    <t>08941403</t>
  </si>
  <si>
    <t>08941461</t>
  </si>
  <si>
    <t>« Victoire : 2 points, Défaite : 1 point, Forfait 0 point »</t>
  </si>
  <si>
    <t>Alex</t>
  </si>
  <si>
    <t>Norah</t>
  </si>
  <si>
    <t>CAI</t>
  </si>
  <si>
    <t>Frédéric</t>
  </si>
  <si>
    <t>CRENN</t>
  </si>
  <si>
    <t>DANG BEHTANI</t>
  </si>
  <si>
    <t>DARRÉ</t>
  </si>
  <si>
    <t>DEBRAY WIATROWSKI</t>
  </si>
  <si>
    <t>DUVAL</t>
  </si>
  <si>
    <t>FIORENTINO</t>
  </si>
  <si>
    <t>Aden</t>
  </si>
  <si>
    <t>HOARAU</t>
  </si>
  <si>
    <t>LE MERCIER</t>
  </si>
  <si>
    <t>Nohan</t>
  </si>
  <si>
    <t>Merwann</t>
  </si>
  <si>
    <t>OLIVEIRA</t>
  </si>
  <si>
    <t>PAUL</t>
  </si>
  <si>
    <t>Grégoire</t>
  </si>
  <si>
    <t>PHAN</t>
  </si>
  <si>
    <t>PIRES RODRIGUES</t>
  </si>
  <si>
    <t>QUILOT</t>
  </si>
  <si>
    <t>TEISSEDRE</t>
  </si>
  <si>
    <t>Sam</t>
  </si>
  <si>
    <t>Signature
Capitaine ABC</t>
  </si>
  <si>
    <t>Signature
Capitaine XYZ</t>
  </si>
  <si>
    <t>Signature
Capitaine RST</t>
  </si>
  <si>
    <t>Pts
XYZ</t>
  </si>
  <si>
    <t>Pts
ABC</t>
  </si>
  <si>
    <t xml:space="preserve">Numéro : </t>
  </si>
  <si>
    <t>Cat.</t>
  </si>
  <si>
    <t>Licences et points :</t>
  </si>
  <si>
    <t>Ajout d'un joueur</t>
  </si>
  <si>
    <t xml:space="preserve">Licenciés du Val-de-Marne : </t>
  </si>
  <si>
    <t>Jeunes</t>
  </si>
  <si>
    <t>Yohann</t>
  </si>
  <si>
    <t>ADAM COUMENIDES</t>
  </si>
  <si>
    <t>Charly</t>
  </si>
  <si>
    <t>ADIB</t>
  </si>
  <si>
    <t>AICH</t>
  </si>
  <si>
    <t>Andrea</t>
  </si>
  <si>
    <t>ALBAUT</t>
  </si>
  <si>
    <t>Celyan</t>
  </si>
  <si>
    <t>AAS FRESNES TENNIS DE TABLE</t>
  </si>
  <si>
    <t>BADALOV</t>
  </si>
  <si>
    <t>Timur</t>
  </si>
  <si>
    <t>BAFFOUN</t>
  </si>
  <si>
    <t>Albin</t>
  </si>
  <si>
    <t>BARBE</t>
  </si>
  <si>
    <t>BARON MATAR</t>
  </si>
  <si>
    <t>BARRE</t>
  </si>
  <si>
    <t>Maëlys</t>
  </si>
  <si>
    <t>Aya</t>
  </si>
  <si>
    <t>BENHAMOU</t>
  </si>
  <si>
    <t>BENOIT</t>
  </si>
  <si>
    <t>Emeric</t>
  </si>
  <si>
    <t>Marion</t>
  </si>
  <si>
    <t>BOILLOT</t>
  </si>
  <si>
    <t>BOURGEOIS</t>
  </si>
  <si>
    <t>BOURGETEAU</t>
  </si>
  <si>
    <t>BRALET</t>
  </si>
  <si>
    <t>BREUX</t>
  </si>
  <si>
    <t>BUFFIN</t>
  </si>
  <si>
    <t>Alix</t>
  </si>
  <si>
    <t>CAPITAINE</t>
  </si>
  <si>
    <t>Angelo</t>
  </si>
  <si>
    <t>CARREIRA</t>
  </si>
  <si>
    <t>CAUDEN</t>
  </si>
  <si>
    <t>CAZAUBON</t>
  </si>
  <si>
    <t>Marc</t>
  </si>
  <si>
    <t>CHAMPENOIS MEN</t>
  </si>
  <si>
    <t>Milio</t>
  </si>
  <si>
    <t>Elouan</t>
  </si>
  <si>
    <t>Nolhan</t>
  </si>
  <si>
    <t>CHARPENEL</t>
  </si>
  <si>
    <t>CHATAIGNER</t>
  </si>
  <si>
    <t>CHATELARD ARDILLON</t>
  </si>
  <si>
    <t>Karl</t>
  </si>
  <si>
    <t>CHENG</t>
  </si>
  <si>
    <t>CHRETIEN</t>
  </si>
  <si>
    <t>Ludovic</t>
  </si>
  <si>
    <t>CINELLI</t>
  </si>
  <si>
    <t>CLAIRE</t>
  </si>
  <si>
    <t>Nathanael</t>
  </si>
  <si>
    <t>COMBOURG</t>
  </si>
  <si>
    <t>CONQ</t>
  </si>
  <si>
    <t>CRON-ANTHORE</t>
  </si>
  <si>
    <t>DA COSTA MARCELINO</t>
  </si>
  <si>
    <t>DELANGE</t>
  </si>
  <si>
    <t>DENEBOUDE</t>
  </si>
  <si>
    <t>Kessy</t>
  </si>
  <si>
    <t>DENNEBOUY-DUMERY</t>
  </si>
  <si>
    <t>DENUZIERE</t>
  </si>
  <si>
    <t>DIAS</t>
  </si>
  <si>
    <t>Thiago</t>
  </si>
  <si>
    <t>DJODI</t>
  </si>
  <si>
    <t>Akshay</t>
  </si>
  <si>
    <t>DORNELES PINO</t>
  </si>
  <si>
    <t>Giovanni</t>
  </si>
  <si>
    <t>DUBOIS</t>
  </si>
  <si>
    <t>DUNKELIAN</t>
  </si>
  <si>
    <t>Alex Nerces</t>
  </si>
  <si>
    <t>ELBAZ</t>
  </si>
  <si>
    <t>ESMEZYAN</t>
  </si>
  <si>
    <t>EUDIER</t>
  </si>
  <si>
    <t>FLEURY</t>
  </si>
  <si>
    <t>FOURNIER</t>
  </si>
  <si>
    <t>Neel</t>
  </si>
  <si>
    <t>FROSTIN</t>
  </si>
  <si>
    <t>GARNIER FORINO</t>
  </si>
  <si>
    <t>GIORGI DE SOUSA</t>
  </si>
  <si>
    <t>François</t>
  </si>
  <si>
    <t>Diego</t>
  </si>
  <si>
    <t>GRANDMOUGIN</t>
  </si>
  <si>
    <t>GRENIER</t>
  </si>
  <si>
    <t>Pauline</t>
  </si>
  <si>
    <t>GRIEU</t>
  </si>
  <si>
    <t>GROMB</t>
  </si>
  <si>
    <t>Lior</t>
  </si>
  <si>
    <t>Yell</t>
  </si>
  <si>
    <t>HASNI</t>
  </si>
  <si>
    <t>HERMAN</t>
  </si>
  <si>
    <t>HESOL</t>
  </si>
  <si>
    <t>JALLALI</t>
  </si>
  <si>
    <t>Badr</t>
  </si>
  <si>
    <t>JAVAUDIN</t>
  </si>
  <si>
    <t>JOLY</t>
  </si>
  <si>
    <t>Jesse</t>
  </si>
  <si>
    <t>JORDAO MARQUES</t>
  </si>
  <si>
    <t>KHETTAR</t>
  </si>
  <si>
    <t>Myriem</t>
  </si>
  <si>
    <t>KLEIN</t>
  </si>
  <si>
    <t>KOLOVERI</t>
  </si>
  <si>
    <t>KOVELMANN</t>
  </si>
  <si>
    <t>KRAFFT</t>
  </si>
  <si>
    <t>LABROUSSE</t>
  </si>
  <si>
    <t>LACROIX</t>
  </si>
  <si>
    <t>LE MAT</t>
  </si>
  <si>
    <t>LEE</t>
  </si>
  <si>
    <t>LEFEVRE</t>
  </si>
  <si>
    <t>LEFRANC</t>
  </si>
  <si>
    <t>LEMAITRE-LAMBERT</t>
  </si>
  <si>
    <t>LEMERAY</t>
  </si>
  <si>
    <t>LEREVEREND STOLL</t>
  </si>
  <si>
    <t>LIM</t>
  </si>
  <si>
    <t>LOYZEAU DE GRANDMAISON LEE</t>
  </si>
  <si>
    <t>Finn</t>
  </si>
  <si>
    <t>MARCEILLANT</t>
  </si>
  <si>
    <t>MARIE</t>
  </si>
  <si>
    <t>MARTINS</t>
  </si>
  <si>
    <t>MATEOS</t>
  </si>
  <si>
    <t>MEUNIER</t>
  </si>
  <si>
    <t>Amaël</t>
  </si>
  <si>
    <t>MEZHER</t>
  </si>
  <si>
    <t>MIRANDE</t>
  </si>
  <si>
    <t>Rudy</t>
  </si>
  <si>
    <t>MONIER</t>
  </si>
  <si>
    <t>MOUSSOUNI</t>
  </si>
  <si>
    <t>Leyam</t>
  </si>
  <si>
    <t>NHEK</t>
  </si>
  <si>
    <t>Lyam</t>
  </si>
  <si>
    <t>OUSSI</t>
  </si>
  <si>
    <t>Hicham</t>
  </si>
  <si>
    <t>PAGAZANI</t>
  </si>
  <si>
    <t>Antoni</t>
  </si>
  <si>
    <t>PELLICANO</t>
  </si>
  <si>
    <t>PENTEL</t>
  </si>
  <si>
    <t>Milla</t>
  </si>
  <si>
    <t>PERY</t>
  </si>
  <si>
    <t>PICOT-GELIN</t>
  </si>
  <si>
    <t>Octave</t>
  </si>
  <si>
    <t>PORTELLI</t>
  </si>
  <si>
    <t>Manuel</t>
  </si>
  <si>
    <t>PUCELJ</t>
  </si>
  <si>
    <t>RAKOTOMALALA</t>
  </si>
  <si>
    <t>RAMSIS</t>
  </si>
  <si>
    <t>RASOLOFOMANANA</t>
  </si>
  <si>
    <t>Raffaele</t>
  </si>
  <si>
    <t>REMY</t>
  </si>
  <si>
    <t>REYNOLDS</t>
  </si>
  <si>
    <t>RICARD</t>
  </si>
  <si>
    <t>RIVIERE</t>
  </si>
  <si>
    <t>ROBLIN</t>
  </si>
  <si>
    <t>RUBINSTEIN</t>
  </si>
  <si>
    <t>Noelie</t>
  </si>
  <si>
    <t>SARRAT HOULONGPHETH</t>
  </si>
  <si>
    <t>SAUGE</t>
  </si>
  <si>
    <t>SCHMIDT</t>
  </si>
  <si>
    <t>SEBBAG</t>
  </si>
  <si>
    <t>SIBER</t>
  </si>
  <si>
    <t>Clarice</t>
  </si>
  <si>
    <t>SILLARD</t>
  </si>
  <si>
    <t>SOEJOSO</t>
  </si>
  <si>
    <t>SOK</t>
  </si>
  <si>
    <t>SOLARI</t>
  </si>
  <si>
    <t>STOLL</t>
  </si>
  <si>
    <t>Antoyne</t>
  </si>
  <si>
    <t>TABET</t>
  </si>
  <si>
    <t>TAN</t>
  </si>
  <si>
    <t>Calvin</t>
  </si>
  <si>
    <t>TERRIEN RECULE</t>
  </si>
  <si>
    <t>TISSERAND</t>
  </si>
  <si>
    <t>TRAVERS</t>
  </si>
  <si>
    <t>URY</t>
  </si>
  <si>
    <t>VALO MENDY</t>
  </si>
  <si>
    <t>Ezechiel</t>
  </si>
  <si>
    <t>VASSET BERGER</t>
  </si>
  <si>
    <t>VICART DORMOI</t>
  </si>
  <si>
    <t>VIOLANTE</t>
  </si>
  <si>
    <t>VOISIN</t>
  </si>
  <si>
    <t>Loevan</t>
  </si>
  <si>
    <t>WEISS</t>
  </si>
  <si>
    <t>WERTHMULLER</t>
  </si>
  <si>
    <t>WU</t>
  </si>
  <si>
    <t>Ismael</t>
  </si>
  <si>
    <t>Skander</t>
  </si>
  <si>
    <t>AMICALE BOISSEENNE DE TT</t>
  </si>
  <si>
    <t>ABOULKHEIR</t>
  </si>
  <si>
    <t>ADAM</t>
  </si>
  <si>
    <t>AISSAT</t>
  </si>
  <si>
    <t>ALBARANES</t>
  </si>
  <si>
    <t>ALCOUFFE</t>
  </si>
  <si>
    <t>Casimir</t>
  </si>
  <si>
    <t>ALLAF</t>
  </si>
  <si>
    <t>AMET</t>
  </si>
  <si>
    <t>AN</t>
  </si>
  <si>
    <t>ANSER</t>
  </si>
  <si>
    <t>APPERE</t>
  </si>
  <si>
    <t>ASFAR</t>
  </si>
  <si>
    <t>ASSUIED</t>
  </si>
  <si>
    <t>Ron</t>
  </si>
  <si>
    <t>AUROUX</t>
  </si>
  <si>
    <t>AZEVEDO</t>
  </si>
  <si>
    <t>BACIU</t>
  </si>
  <si>
    <t>Cezar</t>
  </si>
  <si>
    <t>BAENAS</t>
  </si>
  <si>
    <t>BAILLIF</t>
  </si>
  <si>
    <t>BANAHA</t>
  </si>
  <si>
    <t>BARBANT</t>
  </si>
  <si>
    <t>BARBET</t>
  </si>
  <si>
    <t>BASLE CORTES</t>
  </si>
  <si>
    <t>Inti</t>
  </si>
  <si>
    <t>BATTAL QUENEL</t>
  </si>
  <si>
    <t>BEGHIAN</t>
  </si>
  <si>
    <t>BELLALOUM</t>
  </si>
  <si>
    <t>Zachary</t>
  </si>
  <si>
    <t>Léon</t>
  </si>
  <si>
    <t>BERGHEAUD</t>
  </si>
  <si>
    <t>Kylian</t>
  </si>
  <si>
    <t>BERLIOZ</t>
  </si>
  <si>
    <t>BERNARDIN MORGES</t>
  </si>
  <si>
    <t>BERSON</t>
  </si>
  <si>
    <t>BESNARD</t>
  </si>
  <si>
    <t>BHAVSAR</t>
  </si>
  <si>
    <t>Ayansh</t>
  </si>
  <si>
    <t>BICHARA</t>
  </si>
  <si>
    <t>BIDIMBOU</t>
  </si>
  <si>
    <t>BITTON GAILLOT</t>
  </si>
  <si>
    <t>BLANCHART</t>
  </si>
  <si>
    <t>BLANCHON</t>
  </si>
  <si>
    <t>BLONBOU</t>
  </si>
  <si>
    <t>BLONDEL</t>
  </si>
  <si>
    <t>Felix</t>
  </si>
  <si>
    <t>BOCCARA</t>
  </si>
  <si>
    <t>BODIGUEL</t>
  </si>
  <si>
    <t>BONJOUR</t>
  </si>
  <si>
    <t>BONNY</t>
  </si>
  <si>
    <t>BOUABDA</t>
  </si>
  <si>
    <t>Rayen</t>
  </si>
  <si>
    <t>BOUBEKEUR KHELIFA</t>
  </si>
  <si>
    <t>Aylane</t>
  </si>
  <si>
    <t>BOUDINET</t>
  </si>
  <si>
    <t>Harvey</t>
  </si>
  <si>
    <t>BOUGAULT</t>
  </si>
  <si>
    <t>BOULIGAND</t>
  </si>
  <si>
    <t>Dan</t>
  </si>
  <si>
    <t>BOUROT</t>
  </si>
  <si>
    <t>BOUSSIN RANCE</t>
  </si>
  <si>
    <t>BOUTBOUL</t>
  </si>
  <si>
    <t>BOUVET</t>
  </si>
  <si>
    <t>Gustave</t>
  </si>
  <si>
    <t>BOUYSSOU TRUCHI</t>
  </si>
  <si>
    <t>BURNET BERTRAND</t>
  </si>
  <si>
    <t>BURTIN</t>
  </si>
  <si>
    <t>BUZER</t>
  </si>
  <si>
    <t>Auguste</t>
  </si>
  <si>
    <t>CABELGUEN</t>
  </si>
  <si>
    <t>CABESTANY</t>
  </si>
  <si>
    <t>CAILLIEZ</t>
  </si>
  <si>
    <t>CAPMAN REDON</t>
  </si>
  <si>
    <t>Raoul</t>
  </si>
  <si>
    <t>CARPIN-FURGEROT</t>
  </si>
  <si>
    <t>Jayden</t>
  </si>
  <si>
    <t>CASTILLO</t>
  </si>
  <si>
    <t>Noahm</t>
  </si>
  <si>
    <t>CAUVIN</t>
  </si>
  <si>
    <t>CAVELAN</t>
  </si>
  <si>
    <t>CEANE</t>
  </si>
  <si>
    <t>Chloé</t>
  </si>
  <si>
    <t>CHALVIGNAC</t>
  </si>
  <si>
    <t>CHAMBON MALDINEZ</t>
  </si>
  <si>
    <t>Priam</t>
  </si>
  <si>
    <t>CHAMOIN</t>
  </si>
  <si>
    <t>Salomé</t>
  </si>
  <si>
    <t>CHAO</t>
  </si>
  <si>
    <t>CHAOUACHI</t>
  </si>
  <si>
    <t>Habib</t>
  </si>
  <si>
    <t>CHARBONNIER</t>
  </si>
  <si>
    <t>Kieran</t>
  </si>
  <si>
    <t>CHARNAY</t>
  </si>
  <si>
    <t>CHARPENTIER</t>
  </si>
  <si>
    <t>CHATELARD</t>
  </si>
  <si>
    <t>CHAUFFOUR</t>
  </si>
  <si>
    <t>Madeleine</t>
  </si>
  <si>
    <t>Eddie</t>
  </si>
  <si>
    <t>CHENU</t>
  </si>
  <si>
    <t>Leah</t>
  </si>
  <si>
    <t>CHEROT</t>
  </si>
  <si>
    <t>CHEVALIER</t>
  </si>
  <si>
    <t>CHEVALIER GALAND</t>
  </si>
  <si>
    <t>CHEVIT</t>
  </si>
  <si>
    <t>CHEZE</t>
  </si>
  <si>
    <t>CHHOR</t>
  </si>
  <si>
    <t>CHIRK</t>
  </si>
  <si>
    <t>Elliott</t>
  </si>
  <si>
    <t>CHOQUEZ</t>
  </si>
  <si>
    <t>CHRISTOPHE-TASTET</t>
  </si>
  <si>
    <t>Ferdinand</t>
  </si>
  <si>
    <t>CLAUSSE</t>
  </si>
  <si>
    <t>CLEMENCEAU</t>
  </si>
  <si>
    <t>COMBES</t>
  </si>
  <si>
    <t>COMBRES-LE MAILLOT</t>
  </si>
  <si>
    <t>Natéo</t>
  </si>
  <si>
    <t>CORBASSON</t>
  </si>
  <si>
    <t>Leonard</t>
  </si>
  <si>
    <t>CORREIA</t>
  </si>
  <si>
    <t>CORSI</t>
  </si>
  <si>
    <t>COSTARRAMONE NOLLA</t>
  </si>
  <si>
    <t>Jossua</t>
  </si>
  <si>
    <t>COTTENOT</t>
  </si>
  <si>
    <t>COUVREUR</t>
  </si>
  <si>
    <t>Eléa</t>
  </si>
  <si>
    <t>CROCCO</t>
  </si>
  <si>
    <t>CROUZET</t>
  </si>
  <si>
    <t>CUNY ASSEMIEN</t>
  </si>
  <si>
    <t>DA SILVA</t>
  </si>
  <si>
    <t>DA SILVA LOHIER</t>
  </si>
  <si>
    <t>DAI</t>
  </si>
  <si>
    <t>DANIEL</t>
  </si>
  <si>
    <t>Swann</t>
  </si>
  <si>
    <t>DAUBY PHILIP</t>
  </si>
  <si>
    <t>Rodrigue</t>
  </si>
  <si>
    <t>DAUVERGNE</t>
  </si>
  <si>
    <t>DAVERDON</t>
  </si>
  <si>
    <t>Lou</t>
  </si>
  <si>
    <t>DE CAMARET</t>
  </si>
  <si>
    <t>DEBUCHY</t>
  </si>
  <si>
    <t>Anselme</t>
  </si>
  <si>
    <t>DELAS</t>
  </si>
  <si>
    <t>DELEDALLE</t>
  </si>
  <si>
    <t>DELMELLE</t>
  </si>
  <si>
    <t>DENESUK</t>
  </si>
  <si>
    <t>DESHAYES</t>
  </si>
  <si>
    <t>DESOEUVRE</t>
  </si>
  <si>
    <t>DI IORIO</t>
  </si>
  <si>
    <t>Roméo</t>
  </si>
  <si>
    <t>DIACON</t>
  </si>
  <si>
    <t>DIMITROV</t>
  </si>
  <si>
    <t>Constantin</t>
  </si>
  <si>
    <t>DINER FUJINUMA</t>
  </si>
  <si>
    <t>DOROZHYNSKYE</t>
  </si>
  <si>
    <t>Dymytro</t>
  </si>
  <si>
    <t>DOS SANTOS</t>
  </si>
  <si>
    <t>Danny</t>
  </si>
  <si>
    <t>DOS SANTOS YAHI</t>
  </si>
  <si>
    <t>Elouann</t>
  </si>
  <si>
    <t>DU</t>
  </si>
  <si>
    <t>Edouard</t>
  </si>
  <si>
    <t>DUBAUT</t>
  </si>
  <si>
    <t>DUBEARN</t>
  </si>
  <si>
    <t>DULON</t>
  </si>
  <si>
    <t>DUMARCAY</t>
  </si>
  <si>
    <t>DUMORTIER</t>
  </si>
  <si>
    <t>Matis</t>
  </si>
  <si>
    <t>DUPE</t>
  </si>
  <si>
    <t>Maya</t>
  </si>
  <si>
    <t>DUPUIS</t>
  </si>
  <si>
    <t>DURAND HENRIOT</t>
  </si>
  <si>
    <t>DUSSAUT</t>
  </si>
  <si>
    <t>DZONI SOPOV</t>
  </si>
  <si>
    <t>FANTOU</t>
  </si>
  <si>
    <t>FARHI</t>
  </si>
  <si>
    <t>Noam</t>
  </si>
  <si>
    <t>FELLOUS</t>
  </si>
  <si>
    <t>FENELON</t>
  </si>
  <si>
    <t>Lourenço</t>
  </si>
  <si>
    <t>FERREIRA DAYAN</t>
  </si>
  <si>
    <t>Emilio</t>
  </si>
  <si>
    <t>FILIPOVIC</t>
  </si>
  <si>
    <t>FINELLI</t>
  </si>
  <si>
    <t>FLICHY</t>
  </si>
  <si>
    <t>FOUGEA</t>
  </si>
  <si>
    <t>FRANCK</t>
  </si>
  <si>
    <t>FRAYSSE BEAU</t>
  </si>
  <si>
    <t>GALLOU</t>
  </si>
  <si>
    <t>Colas</t>
  </si>
  <si>
    <t>GALPIN</t>
  </si>
  <si>
    <t>Nino</t>
  </si>
  <si>
    <t>Sixtine</t>
  </si>
  <si>
    <t>GANEM</t>
  </si>
  <si>
    <t>GASC</t>
  </si>
  <si>
    <t>GASPARYAN</t>
  </si>
  <si>
    <t>Alec</t>
  </si>
  <si>
    <t>GAUBERT DOURNY</t>
  </si>
  <si>
    <t>GAUTHIER SULLIVAN</t>
  </si>
  <si>
    <t>GAUTIER</t>
  </si>
  <si>
    <t>Solal</t>
  </si>
  <si>
    <t>GAUZE</t>
  </si>
  <si>
    <t>Vassely</t>
  </si>
  <si>
    <t>GHOZALI PICOLET</t>
  </si>
  <si>
    <t>GIBRAT</t>
  </si>
  <si>
    <t>GIROUD</t>
  </si>
  <si>
    <t>GOMES RODRIGUES</t>
  </si>
  <si>
    <t>GORAND</t>
  </si>
  <si>
    <t>GOTTHILF</t>
  </si>
  <si>
    <t>Aristide</t>
  </si>
  <si>
    <t>Gaetan</t>
  </si>
  <si>
    <t>GUERGOUS</t>
  </si>
  <si>
    <t>Mayline</t>
  </si>
  <si>
    <t>Mélia</t>
  </si>
  <si>
    <t>Idris</t>
  </si>
  <si>
    <t>HADAD</t>
  </si>
  <si>
    <t>Eloitt</t>
  </si>
  <si>
    <t>Zakaria</t>
  </si>
  <si>
    <t>HADJINIAN</t>
  </si>
  <si>
    <t>HAMES</t>
  </si>
  <si>
    <t>HANNOUN</t>
  </si>
  <si>
    <t>HASTINGS</t>
  </si>
  <si>
    <t>HENROT</t>
  </si>
  <si>
    <t>HIRSCH</t>
  </si>
  <si>
    <t>HOUNTONDJI</t>
  </si>
  <si>
    <t>Julianô</t>
  </si>
  <si>
    <t>ICHOU</t>
  </si>
  <si>
    <t>ISABELLE</t>
  </si>
  <si>
    <t>JACQ NICOLAS</t>
  </si>
  <si>
    <t>Ewenn</t>
  </si>
  <si>
    <t>JAMAIS</t>
  </si>
  <si>
    <t>JEAN SALAMA</t>
  </si>
  <si>
    <t>Dali</t>
  </si>
  <si>
    <t>JIA</t>
  </si>
  <si>
    <t>Clovis</t>
  </si>
  <si>
    <t>JIN</t>
  </si>
  <si>
    <t>JODON NGUYEN</t>
  </si>
  <si>
    <t>Léna</t>
  </si>
  <si>
    <t>JOLLET</t>
  </si>
  <si>
    <t>KADA</t>
  </si>
  <si>
    <t>KATSIANAKOS</t>
  </si>
  <si>
    <t>KAZAN CHARRIERE</t>
  </si>
  <si>
    <t>Aloé</t>
  </si>
  <si>
    <t>KHALIFA</t>
  </si>
  <si>
    <t>KHERBOUCHE</t>
  </si>
  <si>
    <t>KLAIN</t>
  </si>
  <si>
    <t>KRUNG</t>
  </si>
  <si>
    <t>Vassilii</t>
  </si>
  <si>
    <t>Floriane</t>
  </si>
  <si>
    <t>LAFRONTIERE</t>
  </si>
  <si>
    <t>Lorenzo</t>
  </si>
  <si>
    <t>LAKROUZ</t>
  </si>
  <si>
    <t>Arslen</t>
  </si>
  <si>
    <t>LANDRY EJZENBERG</t>
  </si>
  <si>
    <t>LARA MARTINS</t>
  </si>
  <si>
    <t>LAUTRIC</t>
  </si>
  <si>
    <t>Jordhan</t>
  </si>
  <si>
    <t>Celine</t>
  </si>
  <si>
    <t>LE BARS</t>
  </si>
  <si>
    <t>LE GOFF</t>
  </si>
  <si>
    <t>LE PESTIPON</t>
  </si>
  <si>
    <t>LE QUILLEC</t>
  </si>
  <si>
    <t>Karell</t>
  </si>
  <si>
    <t>LECLERC</t>
  </si>
  <si>
    <t>LECOCONNIER</t>
  </si>
  <si>
    <t>LEDAIN</t>
  </si>
  <si>
    <t>Joey</t>
  </si>
  <si>
    <t>LÉGER</t>
  </si>
  <si>
    <t>LEGLISE</t>
  </si>
  <si>
    <t>Louis Gabriel</t>
  </si>
  <si>
    <t>LEGUIL</t>
  </si>
  <si>
    <t>LELOUCH</t>
  </si>
  <si>
    <t>LEMAIRE</t>
  </si>
  <si>
    <t>LEPINE SUARD</t>
  </si>
  <si>
    <t>LEROUX</t>
  </si>
  <si>
    <t>Leandre</t>
  </si>
  <si>
    <t>Gabrielle</t>
  </si>
  <si>
    <t>LIN</t>
  </si>
  <si>
    <t>LINÉE LEYLAVERGNE</t>
  </si>
  <si>
    <t>LIU</t>
  </si>
  <si>
    <t>LONGEAU</t>
  </si>
  <si>
    <t>MALONGA</t>
  </si>
  <si>
    <t>Ubame Ely</t>
  </si>
  <si>
    <t>MAOUCHI</t>
  </si>
  <si>
    <t>Yahya</t>
  </si>
  <si>
    <t>MARCANTE</t>
  </si>
  <si>
    <t>MARGALL</t>
  </si>
  <si>
    <t>MARQUETTY</t>
  </si>
  <si>
    <t>Ambroise</t>
  </si>
  <si>
    <t>MASSERON</t>
  </si>
  <si>
    <t>MAUSSION</t>
  </si>
  <si>
    <t>MECHINAUD</t>
  </si>
  <si>
    <t>MEDLEY</t>
  </si>
  <si>
    <t>Noâm</t>
  </si>
  <si>
    <t>Tara</t>
  </si>
  <si>
    <t>MELLOUL</t>
  </si>
  <si>
    <t>MERAVILLE</t>
  </si>
  <si>
    <t>MEVELLEC</t>
  </si>
  <si>
    <t>MOLL CANOVAS</t>
  </si>
  <si>
    <t>MONROY</t>
  </si>
  <si>
    <t>Mathilde</t>
  </si>
  <si>
    <t>MORDOMO</t>
  </si>
  <si>
    <t>MORTEAU</t>
  </si>
  <si>
    <t>MORVILLEZ</t>
  </si>
  <si>
    <t>MOUNIER</t>
  </si>
  <si>
    <t>Eydan</t>
  </si>
  <si>
    <t>MOURAND-SARRAZIN</t>
  </si>
  <si>
    <t>Dario</t>
  </si>
  <si>
    <t>MURAT</t>
  </si>
  <si>
    <t>NARDON</t>
  </si>
  <si>
    <t>NEROT</t>
  </si>
  <si>
    <t>NICOLLAS</t>
  </si>
  <si>
    <t>OBADIA</t>
  </si>
  <si>
    <t>OZIEL</t>
  </si>
  <si>
    <t>PAILLARD</t>
  </si>
  <si>
    <t>PAÏVA</t>
  </si>
  <si>
    <t>PENEL</t>
  </si>
  <si>
    <t>PERRAUDIN</t>
  </si>
  <si>
    <t>PIADE</t>
  </si>
  <si>
    <t>PIERRE CHARAUDEAU</t>
  </si>
  <si>
    <t>Soan</t>
  </si>
  <si>
    <t>PIGEARD</t>
  </si>
  <si>
    <t>PISONI</t>
  </si>
  <si>
    <t>PLAMIN</t>
  </si>
  <si>
    <t>Emma-Louise</t>
  </si>
  <si>
    <t>POHIER AQUIZE</t>
  </si>
  <si>
    <t>POIRIER MARRET</t>
  </si>
  <si>
    <t>POLO</t>
  </si>
  <si>
    <t>PORFIDO</t>
  </si>
  <si>
    <t>PREMY</t>
  </si>
  <si>
    <t>PREVOT</t>
  </si>
  <si>
    <t>PRONO</t>
  </si>
  <si>
    <t>Léonard</t>
  </si>
  <si>
    <t>Lanah</t>
  </si>
  <si>
    <t>QUINTON</t>
  </si>
  <si>
    <t>QUISSAC</t>
  </si>
  <si>
    <t>RAFLA</t>
  </si>
  <si>
    <t>RAIMUNDO</t>
  </si>
  <si>
    <t>Nola</t>
  </si>
  <si>
    <t>RANDRIAMIADAMANANA</t>
  </si>
  <si>
    <t>To Mitantsoa</t>
  </si>
  <si>
    <t>RAVEAU</t>
  </si>
  <si>
    <t>RAYNAL</t>
  </si>
  <si>
    <t>REBISCHUNG</t>
  </si>
  <si>
    <t>REINE</t>
  </si>
  <si>
    <t>Valerian</t>
  </si>
  <si>
    <t>Kilyan</t>
  </si>
  <si>
    <t>REN</t>
  </si>
  <si>
    <t>RENTZSCH</t>
  </si>
  <si>
    <t>RIOU</t>
  </si>
  <si>
    <t>ROCHFORD</t>
  </si>
  <si>
    <t>ROCK BENICHOU</t>
  </si>
  <si>
    <t>Tiffany</t>
  </si>
  <si>
    <t>ROLLAND TORJUSSEN</t>
  </si>
  <si>
    <t>RONEZ</t>
  </si>
  <si>
    <t>ROSA PEREIRA</t>
  </si>
  <si>
    <t>ROSSI-LANDI</t>
  </si>
  <si>
    <t>ROUANET LU</t>
  </si>
  <si>
    <t>ROULLEAU</t>
  </si>
  <si>
    <t>ROUMIAN</t>
  </si>
  <si>
    <t>ROUQUIERE</t>
  </si>
  <si>
    <t>SAADI</t>
  </si>
  <si>
    <t>SALHA OJIMA</t>
  </si>
  <si>
    <t>Kays</t>
  </si>
  <si>
    <t>SALVAING</t>
  </si>
  <si>
    <t>SARRAT</t>
  </si>
  <si>
    <t>SARRON</t>
  </si>
  <si>
    <t>SAUDRAIS</t>
  </si>
  <si>
    <t>Judicael</t>
  </si>
  <si>
    <t>SEMSOUM</t>
  </si>
  <si>
    <t>SHI</t>
  </si>
  <si>
    <t>SI AMER</t>
  </si>
  <si>
    <t>Nao</t>
  </si>
  <si>
    <t>SIMON COHEN</t>
  </si>
  <si>
    <t>Déa</t>
  </si>
  <si>
    <t>SITHAKHAM</t>
  </si>
  <si>
    <t>Théa</t>
  </si>
  <si>
    <t>SMIERZ</t>
  </si>
  <si>
    <t>Eileen</t>
  </si>
  <si>
    <t>SOHNA</t>
  </si>
  <si>
    <t>Anguel</t>
  </si>
  <si>
    <t>Magdaléna</t>
  </si>
  <si>
    <t>SOLOGNY COUSIN</t>
  </si>
  <si>
    <t>SOUCHET</t>
  </si>
  <si>
    <t>SOUIDEN</t>
  </si>
  <si>
    <t>SOULE</t>
  </si>
  <si>
    <t>Sailor</t>
  </si>
  <si>
    <t>SPAGNOLO</t>
  </si>
  <si>
    <t>Lucca</t>
  </si>
  <si>
    <t>SPAHIU</t>
  </si>
  <si>
    <t>Leart</t>
  </si>
  <si>
    <t>SPRYWA</t>
  </si>
  <si>
    <t>STAVRIANAKIS</t>
  </si>
  <si>
    <t>Marcel</t>
  </si>
  <si>
    <t>SULTAN</t>
  </si>
  <si>
    <t>TALINEAU</t>
  </si>
  <si>
    <t>Marcus</t>
  </si>
  <si>
    <t>TAMVAKIS</t>
  </si>
  <si>
    <t>Gavryl</t>
  </si>
  <si>
    <t>TANNE</t>
  </si>
  <si>
    <t>TARANNE-GRAS</t>
  </si>
  <si>
    <t>TE</t>
  </si>
  <si>
    <t>Tommy</t>
  </si>
  <si>
    <t>THIBAULT</t>
  </si>
  <si>
    <t>TIAN</t>
  </si>
  <si>
    <t>TIENG</t>
  </si>
  <si>
    <t>TISSANDIER</t>
  </si>
  <si>
    <t>TONDO MAUGAIN</t>
  </si>
  <si>
    <t>TOUNKARA</t>
  </si>
  <si>
    <t>TRAN TECHER</t>
  </si>
  <si>
    <t>TROISBE-BAUMANN</t>
  </si>
  <si>
    <t>UNY KACHENOURA</t>
  </si>
  <si>
    <t>VECCHIONI</t>
  </si>
  <si>
    <t>VEINGERTNER</t>
  </si>
  <si>
    <t>Line</t>
  </si>
  <si>
    <t>VENZO</t>
  </si>
  <si>
    <t>Léonardo</t>
  </si>
  <si>
    <t>VERCOUTERE</t>
  </si>
  <si>
    <t>VICAIRE</t>
  </si>
  <si>
    <t>VIDAR</t>
  </si>
  <si>
    <t>Adèle</t>
  </si>
  <si>
    <t>VOISIN ACHAZ</t>
  </si>
  <si>
    <t>Valérian</t>
  </si>
  <si>
    <t>YOUK</t>
  </si>
  <si>
    <t>Gaétan</t>
  </si>
  <si>
    <t>ZAKOUR</t>
  </si>
  <si>
    <t>Xiaodong</t>
  </si>
  <si>
    <t>ZIADE</t>
  </si>
  <si>
    <t>ZOBEL</t>
  </si>
  <si>
    <t>Prénom NOM (n° licence)</t>
  </si>
  <si>
    <t>Florent</t>
  </si>
  <si>
    <t>AUBERT</t>
  </si>
  <si>
    <t>Elisabeth</t>
  </si>
  <si>
    <t>BEAUJON</t>
  </si>
  <si>
    <t>RUNGIS PING</t>
  </si>
  <si>
    <t>Kamil</t>
  </si>
  <si>
    <t>Daniel</t>
  </si>
  <si>
    <t>COYERE</t>
  </si>
  <si>
    <t>DOUET</t>
  </si>
  <si>
    <t>Ali</t>
  </si>
  <si>
    <t>LAKEHAL AYAT</t>
  </si>
  <si>
    <t>MARISCHAEL</t>
  </si>
  <si>
    <t>PERROT</t>
  </si>
  <si>
    <t>ROUILLAC</t>
  </si>
  <si>
    <t>SCHREINER</t>
  </si>
  <si>
    <t>VALERO</t>
  </si>
  <si>
    <t>VIEIRA</t>
  </si>
  <si>
    <t>AGNESE</t>
  </si>
  <si>
    <t>Edoardo</t>
  </si>
  <si>
    <t>Nadia</t>
  </si>
  <si>
    <t>AKIL</t>
  </si>
  <si>
    <t>ALBERI MOREL</t>
  </si>
  <si>
    <t>Thimothée</t>
  </si>
  <si>
    <t>ALLAU BASSON</t>
  </si>
  <si>
    <t>ANÉ VUONG</t>
  </si>
  <si>
    <t>ASPISI</t>
  </si>
  <si>
    <t>BARDIN</t>
  </si>
  <si>
    <t>BARON</t>
  </si>
  <si>
    <t>BAZIZI</t>
  </si>
  <si>
    <t>Even</t>
  </si>
  <si>
    <t>BELTRAMI</t>
  </si>
  <si>
    <t>BEN ABID</t>
  </si>
  <si>
    <t>Nassim</t>
  </si>
  <si>
    <t>BENCHETRIT</t>
  </si>
  <si>
    <t>BENITEZ</t>
  </si>
  <si>
    <t>Maëlya</t>
  </si>
  <si>
    <t>BERNIER</t>
  </si>
  <si>
    <t>BEUGNIER</t>
  </si>
  <si>
    <t>BIRSINGER</t>
  </si>
  <si>
    <t>BOSSARD</t>
  </si>
  <si>
    <t>BOTTOLLIER-LASQUIN</t>
  </si>
  <si>
    <t>BOUAICH-DOLEMIEUX</t>
  </si>
  <si>
    <t>BOUCHEND'HOMME</t>
  </si>
  <si>
    <t>BOUILLARD</t>
  </si>
  <si>
    <t>BOURSIER POTOSNIAK</t>
  </si>
  <si>
    <t>BRIAUD</t>
  </si>
  <si>
    <t>CHATELAIN</t>
  </si>
  <si>
    <t>CHAZEAU</t>
  </si>
  <si>
    <t>Ahmed</t>
  </si>
  <si>
    <t>COHEN LEGER</t>
  </si>
  <si>
    <t>Kéziah</t>
  </si>
  <si>
    <t>COLOMÉ</t>
  </si>
  <si>
    <t>Lise</t>
  </si>
  <si>
    <t>COUDERT</t>
  </si>
  <si>
    <t>Cyan</t>
  </si>
  <si>
    <t>Sandro</t>
  </si>
  <si>
    <t>DELAFOSSE</t>
  </si>
  <si>
    <t>DEMOULLING</t>
  </si>
  <si>
    <t>DESAUW</t>
  </si>
  <si>
    <t>DJELLEL</t>
  </si>
  <si>
    <t>Mohamed-Ali</t>
  </si>
  <si>
    <t>Leandro</t>
  </si>
  <si>
    <t>DRAGICEVIC</t>
  </si>
  <si>
    <t>DUZAIC</t>
  </si>
  <si>
    <t>EMAM-NOUAILI</t>
  </si>
  <si>
    <t>ENGLER</t>
  </si>
  <si>
    <t>ERRARD</t>
  </si>
  <si>
    <t>FIGUEIRAS</t>
  </si>
  <si>
    <t>Armando</t>
  </si>
  <si>
    <t>FOURRIER-GALVAN</t>
  </si>
  <si>
    <t>FRENAY</t>
  </si>
  <si>
    <t>Soren</t>
  </si>
  <si>
    <t>Giulian</t>
  </si>
  <si>
    <t>GARREAU</t>
  </si>
  <si>
    <t>Chiara</t>
  </si>
  <si>
    <t>GAUTHIER</t>
  </si>
  <si>
    <t>Aurel</t>
  </si>
  <si>
    <t>GHAZOUANI</t>
  </si>
  <si>
    <t>GRESSE</t>
  </si>
  <si>
    <t>HAFSIA</t>
  </si>
  <si>
    <t>HALBARDIER</t>
  </si>
  <si>
    <t>HATEM</t>
  </si>
  <si>
    <t>HUBERT</t>
  </si>
  <si>
    <t>HUM MENAD</t>
  </si>
  <si>
    <t>IRAC</t>
  </si>
  <si>
    <t>JOUFFROY</t>
  </si>
  <si>
    <t>JOURDAIN</t>
  </si>
  <si>
    <t>KACEL</t>
  </si>
  <si>
    <t>Mehdy</t>
  </si>
  <si>
    <t>KAMOUN</t>
  </si>
  <si>
    <t>Youcef</t>
  </si>
  <si>
    <t>KORBER</t>
  </si>
  <si>
    <t>KUBANIK ARANDEL</t>
  </si>
  <si>
    <t>LAGARDE-DEVAUX</t>
  </si>
  <si>
    <t>LANG GOLTZ</t>
  </si>
  <si>
    <t>Claire-Marie</t>
  </si>
  <si>
    <t>LARROQUE WILLEMS</t>
  </si>
  <si>
    <t>LEPAGE</t>
  </si>
  <si>
    <t>LEPIE-LEFRANC</t>
  </si>
  <si>
    <t>LEPINE</t>
  </si>
  <si>
    <t>LESAGE</t>
  </si>
  <si>
    <t>LOAEC</t>
  </si>
  <si>
    <t>Ousmane</t>
  </si>
  <si>
    <t>MARTINI-MAQUIN</t>
  </si>
  <si>
    <t>Aymé</t>
  </si>
  <si>
    <t>MISIARCZYK</t>
  </si>
  <si>
    <t>Tobias</t>
  </si>
  <si>
    <t>MISSOUM</t>
  </si>
  <si>
    <t>MORATIN GRAZIANI</t>
  </si>
  <si>
    <t>NICOLAI</t>
  </si>
  <si>
    <t>NIELSEN</t>
  </si>
  <si>
    <t>OUCHEIKH SCARAMUZZINO</t>
  </si>
  <si>
    <t>PECINENCO</t>
  </si>
  <si>
    <t>PENG</t>
  </si>
  <si>
    <t>RAISKI</t>
  </si>
  <si>
    <t>RETTENBACHER</t>
  </si>
  <si>
    <t>RICHARD COUVEZ</t>
  </si>
  <si>
    <t>Tymothe</t>
  </si>
  <si>
    <t>Lisandre</t>
  </si>
  <si>
    <t>ROMDHANE</t>
  </si>
  <si>
    <t>Mohamed-Amine</t>
  </si>
  <si>
    <t>ROUAULT</t>
  </si>
  <si>
    <t>SANFOURCHE</t>
  </si>
  <si>
    <t>Armel</t>
  </si>
  <si>
    <t>SEAN</t>
  </si>
  <si>
    <t>SERRANO</t>
  </si>
  <si>
    <t>Oan</t>
  </si>
  <si>
    <t>SIMARD</t>
  </si>
  <si>
    <t>SIOUNATH</t>
  </si>
  <si>
    <t>SIRETEANU</t>
  </si>
  <si>
    <t>SPIRIDIGLIOZZI</t>
  </si>
  <si>
    <t>STENICO SALLE</t>
  </si>
  <si>
    <t>SY</t>
  </si>
  <si>
    <t>Alexander</t>
  </si>
  <si>
    <t>TANG MENAGER</t>
  </si>
  <si>
    <t>TAROUDJI LAGLEIZE</t>
  </si>
  <si>
    <t>THOUVENEL</t>
  </si>
  <si>
    <t>TO</t>
  </si>
  <si>
    <t>TOUIAR</t>
  </si>
  <si>
    <t>Alhan</t>
  </si>
  <si>
    <t>TRION</t>
  </si>
  <si>
    <t>UNTESU</t>
  </si>
  <si>
    <t>VILLIN MARTIN</t>
  </si>
  <si>
    <t>WOZNIACK</t>
  </si>
  <si>
    <t>ZEBIRI</t>
  </si>
  <si>
    <t>Maksen</t>
  </si>
  <si>
    <t>Rym</t>
  </si>
  <si>
    <t>Version_4-C</t>
  </si>
  <si>
    <t>ABBAD</t>
  </si>
  <si>
    <t>Selyane</t>
  </si>
  <si>
    <t>Vadim</t>
  </si>
  <si>
    <t>ARAB</t>
  </si>
  <si>
    <t>Zina</t>
  </si>
  <si>
    <t>Pacôme</t>
  </si>
  <si>
    <t>BELLIDON</t>
  </si>
  <si>
    <t>Mahil</t>
  </si>
  <si>
    <t>Fares</t>
  </si>
  <si>
    <t>CAVASINO</t>
  </si>
  <si>
    <t>DELOM</t>
  </si>
  <si>
    <t>DIABIRA</t>
  </si>
  <si>
    <t>Sonni</t>
  </si>
  <si>
    <t>ESTEVES</t>
  </si>
  <si>
    <t>HAJJAM</t>
  </si>
  <si>
    <t>HOUSSENALY</t>
  </si>
  <si>
    <t>Aydan</t>
  </si>
  <si>
    <t>KESSARIA</t>
  </si>
  <si>
    <t>Imran</t>
  </si>
  <si>
    <t>L'HUILLIER MARANO</t>
  </si>
  <si>
    <t>LUNDBERG COTTENCEAU</t>
  </si>
  <si>
    <t>MANUEL</t>
  </si>
  <si>
    <t>Amnon</t>
  </si>
  <si>
    <t>NUNES CAETANO</t>
  </si>
  <si>
    <t>Timao</t>
  </si>
  <si>
    <t>Julia</t>
  </si>
  <si>
    <t>OUDJANI</t>
  </si>
  <si>
    <t>Amayas</t>
  </si>
  <si>
    <t>POLENNE</t>
  </si>
  <si>
    <t>Thimothé</t>
  </si>
  <si>
    <t>Rafaël</t>
  </si>
  <si>
    <t>REGARD</t>
  </si>
  <si>
    <t>SAUZET BANVAR</t>
  </si>
  <si>
    <t>TACHOT LEBRE</t>
  </si>
  <si>
    <t>Edition n°100 - Catégories administrations: Tous - Organismes: VAL DE MARNE - Type de validation: Validés seulement</t>
  </si>
  <si>
    <t>AMARAL</t>
  </si>
  <si>
    <t>Diane</t>
  </si>
  <si>
    <t>ANDRONIC</t>
  </si>
  <si>
    <t>ANKRI</t>
  </si>
  <si>
    <t>Elyah</t>
  </si>
  <si>
    <t>BEILIN</t>
  </si>
  <si>
    <t>Kenan</t>
  </si>
  <si>
    <t>BLAVIER</t>
  </si>
  <si>
    <t>BOUCHU</t>
  </si>
  <si>
    <t>CALLIER</t>
  </si>
  <si>
    <t>Enoah</t>
  </si>
  <si>
    <t>COLBEA</t>
  </si>
  <si>
    <t>DELGADO NICOLAI</t>
  </si>
  <si>
    <t>Rémi</t>
  </si>
  <si>
    <t>DJEBNOUN</t>
  </si>
  <si>
    <t>Fedi</t>
  </si>
  <si>
    <t>DOUBLE</t>
  </si>
  <si>
    <t>DOUBLET</t>
  </si>
  <si>
    <t>DUQUESNE</t>
  </si>
  <si>
    <t>FAUCONNET</t>
  </si>
  <si>
    <t>FAYORSEY GARCIA</t>
  </si>
  <si>
    <t>GAGU</t>
  </si>
  <si>
    <t>GEEROLF</t>
  </si>
  <si>
    <t>Andrei</t>
  </si>
  <si>
    <t>GIRARDI</t>
  </si>
  <si>
    <t>GLENZA</t>
  </si>
  <si>
    <t>Haroun</t>
  </si>
  <si>
    <t>GONÇALVES SILVA</t>
  </si>
  <si>
    <t>GORSE</t>
  </si>
  <si>
    <t>Léopold</t>
  </si>
  <si>
    <t>GRUNDTNER</t>
  </si>
  <si>
    <t>HAIRAULT</t>
  </si>
  <si>
    <t>HENSCH</t>
  </si>
  <si>
    <t>HU JOLY</t>
  </si>
  <si>
    <t>Harry</t>
  </si>
  <si>
    <t>KERISIT</t>
  </si>
  <si>
    <t>KERN</t>
  </si>
  <si>
    <t>KINNEN</t>
  </si>
  <si>
    <t>LECOCQ</t>
  </si>
  <si>
    <t>Jonas</t>
  </si>
  <si>
    <t>Judicaël</t>
  </si>
  <si>
    <t>LESNIC</t>
  </si>
  <si>
    <t>LOCHOT</t>
  </si>
  <si>
    <t>LOURENCO</t>
  </si>
  <si>
    <t>LUBIN DELPIERRE</t>
  </si>
  <si>
    <t>MAINGUY</t>
  </si>
  <si>
    <t>Eloan</t>
  </si>
  <si>
    <t>MAYET-DJAOUANI</t>
  </si>
  <si>
    <t>Kerian</t>
  </si>
  <si>
    <t>MEZRHAB</t>
  </si>
  <si>
    <t>MOTEL</t>
  </si>
  <si>
    <t>NAUDIN</t>
  </si>
  <si>
    <t>Ange</t>
  </si>
  <si>
    <t>ODAERT</t>
  </si>
  <si>
    <t>PASQUIER</t>
  </si>
  <si>
    <t>Santiago</t>
  </si>
  <si>
    <t>PIERRET</t>
  </si>
  <si>
    <t>PISLIAKOV</t>
  </si>
  <si>
    <t>RASLE</t>
  </si>
  <si>
    <t>RAZANAMPARANY</t>
  </si>
  <si>
    <t>RENZI</t>
  </si>
  <si>
    <t>RIVARD</t>
  </si>
  <si>
    <t>ROSE</t>
  </si>
  <si>
    <t>ROYER</t>
  </si>
  <si>
    <t>SABBAH</t>
  </si>
  <si>
    <t>SAKKAT</t>
  </si>
  <si>
    <t>Sarra</t>
  </si>
  <si>
    <t>SOUSSAN</t>
  </si>
  <si>
    <t>TANG</t>
  </si>
  <si>
    <t>TISSIER</t>
  </si>
  <si>
    <t>VALERIUS</t>
  </si>
  <si>
    <t>Clarence</t>
  </si>
  <si>
    <t>WEBER</t>
  </si>
  <si>
    <t>ABDERRAHMANE</t>
  </si>
  <si>
    <t>Mohammed</t>
  </si>
  <si>
    <t>Belaïd</t>
  </si>
  <si>
    <t>CHOUFFOT</t>
  </si>
  <si>
    <t>DE OLIVEIRA</t>
  </si>
  <si>
    <t>FERNANDES</t>
  </si>
  <si>
    <t>GIL MELO</t>
  </si>
  <si>
    <t>Emmanuell</t>
  </si>
  <si>
    <t>Elliot</t>
  </si>
  <si>
    <t>KESSAR</t>
  </si>
  <si>
    <t>LEGEAY</t>
  </si>
  <si>
    <t>Amin</t>
  </si>
  <si>
    <t>Gaël</t>
  </si>
  <si>
    <t>Maxine</t>
  </si>
  <si>
    <t>LOUNAS</t>
  </si>
  <si>
    <t>Aris</t>
  </si>
  <si>
    <t>MEYER</t>
  </si>
  <si>
    <t>PORAS</t>
  </si>
  <si>
    <t>Kiara</t>
  </si>
  <si>
    <t>SANAI</t>
  </si>
  <si>
    <t>Amine</t>
  </si>
  <si>
    <t>TALWAR</t>
  </si>
  <si>
    <t>Esperanza</t>
  </si>
  <si>
    <t>Benjamins - D 1 / rencontre 2 équipes
CHARENTON TENNIS DE TABLE - 1
  contre  
FONTENAYSIENNE Union Sportive TT - 1</t>
  </si>
  <si>
    <t>BASLE CORTES Inti</t>
  </si>
  <si>
    <t>ARNOULD Loïc</t>
  </si>
  <si>
    <t>ABIDI</t>
  </si>
  <si>
    <t>Bilel</t>
  </si>
  <si>
    <t>Thiziry</t>
  </si>
  <si>
    <t>BASCHIERI DUCLOS</t>
  </si>
  <si>
    <t>BOURGAIN</t>
  </si>
  <si>
    <t>Oliver</t>
  </si>
  <si>
    <t>DAVID</t>
  </si>
  <si>
    <t>DUPONT MORONVALLE</t>
  </si>
  <si>
    <t>Yannick</t>
  </si>
  <si>
    <t>GENTILHOMME</t>
  </si>
  <si>
    <t>HAUTBOIS</t>
  </si>
  <si>
    <t>HAY</t>
  </si>
  <si>
    <t>LEMOS</t>
  </si>
  <si>
    <t>LEPERA</t>
  </si>
  <si>
    <t>MIGNON-VINCENT</t>
  </si>
  <si>
    <t>MISSIOUX</t>
  </si>
  <si>
    <t>ROTARU</t>
  </si>
  <si>
    <t>TA</t>
  </si>
  <si>
    <t>ZHUANG</t>
  </si>
  <si>
    <t>08941466</t>
  </si>
  <si>
    <t>Collège Gustave MONOD, 36 Rue Carpeaux</t>
  </si>
  <si>
    <t>Gymnase Amédée DUNOIS, 18 rue de Sucy</t>
  </si>
  <si>
    <t>Gymnase Marie-Amélie LE FUR, 3 rue du clos Sainte Catherine</t>
  </si>
  <si>
    <t>ESCUTENAIRE</t>
  </si>
  <si>
    <t>FAGONT</t>
  </si>
  <si>
    <t>FERREIRA</t>
  </si>
  <si>
    <t>Django</t>
  </si>
  <si>
    <t>GAUJARD</t>
  </si>
  <si>
    <t>GROCH</t>
  </si>
  <si>
    <t>Loghan</t>
  </si>
  <si>
    <t>GUINAMARD</t>
  </si>
  <si>
    <t>Max</t>
  </si>
  <si>
    <t>HERGAULT VALERE</t>
  </si>
  <si>
    <t>JUMEAU FRUCHARD</t>
  </si>
  <si>
    <t>Marwan</t>
  </si>
  <si>
    <t>NINA</t>
  </si>
  <si>
    <t>ORTEGA</t>
  </si>
  <si>
    <t>POUPON DOL</t>
  </si>
  <si>
    <t>SIMEON</t>
  </si>
  <si>
    <t>Atessa</t>
  </si>
  <si>
    <t>SITARI</t>
  </si>
  <si>
    <t>SLEPIKOWSKI</t>
  </si>
  <si>
    <t>Mark</t>
  </si>
  <si>
    <t>Sofiane</t>
  </si>
  <si>
    <t>Patrick</t>
  </si>
  <si>
    <t>BENMAHMOUD</t>
  </si>
  <si>
    <t>CANVILLE</t>
  </si>
  <si>
    <t>CHARTIER</t>
  </si>
  <si>
    <t>Anaïs</t>
  </si>
  <si>
    <t>FERET</t>
  </si>
  <si>
    <t>LE</t>
  </si>
  <si>
    <t>Gwendal</t>
  </si>
  <si>
    <t>NAIN-CLAUDE</t>
  </si>
  <si>
    <t>ROQUES</t>
  </si>
  <si>
    <t>THAI</t>
  </si>
  <si>
    <t>VITOUX</t>
  </si>
  <si>
    <t>Rayane</t>
  </si>
  <si>
    <t>WALLACH</t>
  </si>
  <si>
    <t>Q:\2025-2026\ChJeunes\Dev\</t>
  </si>
  <si>
    <t>2025-2026</t>
  </si>
  <si>
    <t>ABDEDDAEM</t>
  </si>
  <si>
    <t>Maisons Alfort Tennis de table</t>
  </si>
  <si>
    <t>ABI-SAAD</t>
  </si>
  <si>
    <t>Joe</t>
  </si>
  <si>
    <t>ABOUCHAR</t>
  </si>
  <si>
    <t>Amos</t>
  </si>
  <si>
    <t>ACKER GUILLOU</t>
  </si>
  <si>
    <t>ACKERMANN</t>
  </si>
  <si>
    <t>Maxens</t>
  </si>
  <si>
    <t>AGUERO</t>
  </si>
  <si>
    <t>Fernando</t>
  </si>
  <si>
    <t>AGUIRRE BENIGUEL</t>
  </si>
  <si>
    <t>Andre</t>
  </si>
  <si>
    <t>AID</t>
  </si>
  <si>
    <t>Maryam</t>
  </si>
  <si>
    <t>AKMOUCHE</t>
  </si>
  <si>
    <t>AKNOUCHE</t>
  </si>
  <si>
    <t>Ghiles</t>
  </si>
  <si>
    <t>ALBESPY</t>
  </si>
  <si>
    <t>ALIX</t>
  </si>
  <si>
    <t>ALLEE</t>
  </si>
  <si>
    <t>ALLEVARD</t>
  </si>
  <si>
    <t>ALOUACHE</t>
  </si>
  <si>
    <t>ALVAREZ SAGREDO</t>
  </si>
  <si>
    <t>AMAR</t>
  </si>
  <si>
    <t>AMAROUCHE</t>
  </si>
  <si>
    <t>AMESLAND</t>
  </si>
  <si>
    <t>Evann</t>
  </si>
  <si>
    <t>AMMANOU</t>
  </si>
  <si>
    <t>AMMARI</t>
  </si>
  <si>
    <t>AMOUNY</t>
  </si>
  <si>
    <t>Kayla</t>
  </si>
  <si>
    <t>AMY</t>
  </si>
  <si>
    <t>ANDRIAMANANTENA</t>
  </si>
  <si>
    <t>Fano</t>
  </si>
  <si>
    <t>Stas</t>
  </si>
  <si>
    <t>ANQUETIL</t>
  </si>
  <si>
    <t>Maud</t>
  </si>
  <si>
    <t>ANREP</t>
  </si>
  <si>
    <t>ANTOUL</t>
  </si>
  <si>
    <t>Yasine</t>
  </si>
  <si>
    <t>AOUAD</t>
  </si>
  <si>
    <t>Dina</t>
  </si>
  <si>
    <t>ARAMIAN</t>
  </si>
  <si>
    <t>Aramis</t>
  </si>
  <si>
    <t>Bryan</t>
  </si>
  <si>
    <t>ARDENNE</t>
  </si>
  <si>
    <t>Yuan</t>
  </si>
  <si>
    <t>ARMETTA</t>
  </si>
  <si>
    <t>ARRINGTON</t>
  </si>
  <si>
    <t>ARTIGUES</t>
  </si>
  <si>
    <t>ARY</t>
  </si>
  <si>
    <t>ASSOUFI</t>
  </si>
  <si>
    <t>ASSOUS</t>
  </si>
  <si>
    <t>ASTIER MARQUES</t>
  </si>
  <si>
    <t>Louisa</t>
  </si>
  <si>
    <t>ATTEN</t>
  </si>
  <si>
    <t>ATTIA</t>
  </si>
  <si>
    <t>Sébastien</t>
  </si>
  <si>
    <t>AUDIER</t>
  </si>
  <si>
    <t>Anais</t>
  </si>
  <si>
    <t>Mélinda</t>
  </si>
  <si>
    <t>AUGE</t>
  </si>
  <si>
    <t>AULLAS</t>
  </si>
  <si>
    <t>AVENEL</t>
  </si>
  <si>
    <t>BACHA</t>
  </si>
  <si>
    <t>Dania</t>
  </si>
  <si>
    <t>BAIBAA</t>
  </si>
  <si>
    <t>BAILLY DEBRENNE</t>
  </si>
  <si>
    <t>BAILLY</t>
  </si>
  <si>
    <t>BAK QUINTRIC</t>
  </si>
  <si>
    <t>Roxane</t>
  </si>
  <si>
    <t>BALASINGAM</t>
  </si>
  <si>
    <t>Ashthika</t>
  </si>
  <si>
    <t>BALLI</t>
  </si>
  <si>
    <t>BARBELANE</t>
  </si>
  <si>
    <t>BARRAL</t>
  </si>
  <si>
    <t>BARTHES</t>
  </si>
  <si>
    <t>BASKARADEVAN</t>
  </si>
  <si>
    <t>BASTEL-MAYENAQUIBY</t>
  </si>
  <si>
    <t>Matthew</t>
  </si>
  <si>
    <t>BASTIN</t>
  </si>
  <si>
    <t>BATISTA</t>
  </si>
  <si>
    <t>BATISTA VAQUEZ</t>
  </si>
  <si>
    <t>Aloyssia</t>
  </si>
  <si>
    <t>Loelise</t>
  </si>
  <si>
    <t>BAUDON</t>
  </si>
  <si>
    <t>BAYETTE-MANIVONG</t>
  </si>
  <si>
    <t>BAYSSIERE BIGNON</t>
  </si>
  <si>
    <t>Virgile</t>
  </si>
  <si>
    <t>BAZARCHI</t>
  </si>
  <si>
    <t>Elizabeth</t>
  </si>
  <si>
    <t>BEAUCHARD</t>
  </si>
  <si>
    <t>BEAUNAY</t>
  </si>
  <si>
    <t>BEAUSSIER</t>
  </si>
  <si>
    <t>Vadir</t>
  </si>
  <si>
    <t>BECET</t>
  </si>
  <si>
    <t>Hélios</t>
  </si>
  <si>
    <t>BECK</t>
  </si>
  <si>
    <t>BEDEL</t>
  </si>
  <si>
    <t>Estelle</t>
  </si>
  <si>
    <t>BEDMINSTER</t>
  </si>
  <si>
    <t>Manoah</t>
  </si>
  <si>
    <t>BEGUIER</t>
  </si>
  <si>
    <t>BEITONE BALDRAN</t>
  </si>
  <si>
    <t>BEL-FAVRE</t>
  </si>
  <si>
    <t>Nabil</t>
  </si>
  <si>
    <t>BELGAT-HAMDOUN</t>
  </si>
  <si>
    <t>Alyssa</t>
  </si>
  <si>
    <t>Ilann</t>
  </si>
  <si>
    <t>BELGHALEM</t>
  </si>
  <si>
    <t>Mariem</t>
  </si>
  <si>
    <t>BELLACICCO</t>
  </si>
  <si>
    <t>BELLAKHDAR PEAN</t>
  </si>
  <si>
    <t>BELLARD</t>
  </si>
  <si>
    <t>BEN AMMAR</t>
  </si>
  <si>
    <t>BEN ANMAR</t>
  </si>
  <si>
    <t>BEN DAAMAR</t>
  </si>
  <si>
    <t>Djibril</t>
  </si>
  <si>
    <t>BEN YEDDER</t>
  </si>
  <si>
    <t>May Line</t>
  </si>
  <si>
    <t>BENABDERRAHMANE</t>
  </si>
  <si>
    <t>BENAYOUN</t>
  </si>
  <si>
    <t>BENDAOUD</t>
  </si>
  <si>
    <t>BENSIMHON</t>
  </si>
  <si>
    <t>BENZEKRI</t>
  </si>
  <si>
    <t>Eytan</t>
  </si>
  <si>
    <t>BERRAF</t>
  </si>
  <si>
    <t>Nayel</t>
  </si>
  <si>
    <t>BERRAHMOUN</t>
  </si>
  <si>
    <t>Ways</t>
  </si>
  <si>
    <t>BERTON</t>
  </si>
  <si>
    <t>BEY</t>
  </si>
  <si>
    <t>BHERER</t>
  </si>
  <si>
    <t>Boris</t>
  </si>
  <si>
    <t>BICINI</t>
  </si>
  <si>
    <t>BIDA</t>
  </si>
  <si>
    <t>BLANC</t>
  </si>
  <si>
    <t>Mickaël</t>
  </si>
  <si>
    <t>BLOUIN</t>
  </si>
  <si>
    <t>Laure</t>
  </si>
  <si>
    <t>BONNO</t>
  </si>
  <si>
    <t>BORIE</t>
  </si>
  <si>
    <t>BOSC</t>
  </si>
  <si>
    <t>BOSCHETTO</t>
  </si>
  <si>
    <t>BOSQUET</t>
  </si>
  <si>
    <t>BOSSE</t>
  </si>
  <si>
    <t>BOUABDELLI</t>
  </si>
  <si>
    <t>Ayad</t>
  </si>
  <si>
    <t>BOUAZIZ</t>
  </si>
  <si>
    <t>BOUCHEREZ</t>
  </si>
  <si>
    <t>BOUCHERIT</t>
  </si>
  <si>
    <t>Elwan</t>
  </si>
  <si>
    <t>BOUDIN</t>
  </si>
  <si>
    <t>BOUGHERARA</t>
  </si>
  <si>
    <t>Milhane</t>
  </si>
  <si>
    <t>BOULET CASSIN</t>
  </si>
  <si>
    <t>Renan</t>
  </si>
  <si>
    <t>BOULILA HENRIQUES</t>
  </si>
  <si>
    <t>BOULMANI</t>
  </si>
  <si>
    <t>Sari</t>
  </si>
  <si>
    <t>BOUQUARD</t>
  </si>
  <si>
    <t>BOURDIN</t>
  </si>
  <si>
    <t>Sixtina</t>
  </si>
  <si>
    <t>BOURET-GUIGON</t>
  </si>
  <si>
    <t>Ilian</t>
  </si>
  <si>
    <t>BOUSKILA</t>
  </si>
  <si>
    <t>Gad</t>
  </si>
  <si>
    <t>BOUSSETTA</t>
  </si>
  <si>
    <t>Souheyla</t>
  </si>
  <si>
    <t>BOUTALOULA</t>
  </si>
  <si>
    <t>BOUTROS</t>
  </si>
  <si>
    <t>BOUYER</t>
  </si>
  <si>
    <t>Tilio</t>
  </si>
  <si>
    <t>BRANGER</t>
  </si>
  <si>
    <t>BRASSEUR</t>
  </si>
  <si>
    <t>BRETON</t>
  </si>
  <si>
    <t>BRETTE</t>
  </si>
  <si>
    <t>BRIENT LETERRIER</t>
  </si>
  <si>
    <t>BRIQUET</t>
  </si>
  <si>
    <t>BRITO</t>
  </si>
  <si>
    <t>BROSSIER</t>
  </si>
  <si>
    <t>BROUSSE HALLOUIL</t>
  </si>
  <si>
    <t>Devhan</t>
  </si>
  <si>
    <t>BRUNOT</t>
  </si>
  <si>
    <t>BURKI</t>
  </si>
  <si>
    <t>CABRERA BORDENAVE</t>
  </si>
  <si>
    <t>CADENE</t>
  </si>
  <si>
    <t>CAEN</t>
  </si>
  <si>
    <t>CAILLOT NAVAS</t>
  </si>
  <si>
    <t>Calixte</t>
  </si>
  <si>
    <t>CALLEJAS</t>
  </si>
  <si>
    <t>CALVOT</t>
  </si>
  <si>
    <t>CAMI</t>
  </si>
  <si>
    <t>Laura</t>
  </si>
  <si>
    <t>CAMUS-SANZOVO</t>
  </si>
  <si>
    <t>CANCADE</t>
  </si>
  <si>
    <t>CANNAMELA</t>
  </si>
  <si>
    <t>CAPOULADE-WINTERS</t>
  </si>
  <si>
    <t>Lisa</t>
  </si>
  <si>
    <t>Jadzia</t>
  </si>
  <si>
    <t>CARJUZAA</t>
  </si>
  <si>
    <t>CARRE</t>
  </si>
  <si>
    <t>CARRÉ</t>
  </si>
  <si>
    <t>CARRIER</t>
  </si>
  <si>
    <t>Leo-Paul</t>
  </si>
  <si>
    <t>CARUSO</t>
  </si>
  <si>
    <t>CASTANEDA DUMONT</t>
  </si>
  <si>
    <t>CASTEL</t>
  </si>
  <si>
    <t>CASTELAO</t>
  </si>
  <si>
    <t>CASTRO</t>
  </si>
  <si>
    <t>Jopseph</t>
  </si>
  <si>
    <t>CATHOU DOS REIS SOARES</t>
  </si>
  <si>
    <t>CERDEIRA</t>
  </si>
  <si>
    <t>CESARINE</t>
  </si>
  <si>
    <t>Kaylis</t>
  </si>
  <si>
    <t>CESARO</t>
  </si>
  <si>
    <t>CHABRU CARPENTIER</t>
  </si>
  <si>
    <t>CHAIZE</t>
  </si>
  <si>
    <t>CHALMEY</t>
  </si>
  <si>
    <t>CHAMBAULT</t>
  </si>
  <si>
    <t>CHANSIGAUD</t>
  </si>
  <si>
    <t>Maceo</t>
  </si>
  <si>
    <t>CHARDON</t>
  </si>
  <si>
    <t>CHARLES JEYARUBAN</t>
  </si>
  <si>
    <t>Cynric</t>
  </si>
  <si>
    <t>CHARON</t>
  </si>
  <si>
    <t>Emile</t>
  </si>
  <si>
    <t>CHATEAU</t>
  </si>
  <si>
    <t>CHATILLON-FORLINI</t>
  </si>
  <si>
    <t>CHAUCHOY</t>
  </si>
  <si>
    <t>CHAUPAL</t>
  </si>
  <si>
    <t>CHEAM</t>
  </si>
  <si>
    <t>CHEBBI-PIPITONE</t>
  </si>
  <si>
    <t>Lorina</t>
  </si>
  <si>
    <t>CHEN GIRARD</t>
  </si>
  <si>
    <t>Nova</t>
  </si>
  <si>
    <t>Jerry</t>
  </si>
  <si>
    <t>CHEREAU SCHWEYER</t>
  </si>
  <si>
    <t>Séverin</t>
  </si>
  <si>
    <t>CHEREL</t>
  </si>
  <si>
    <t>CHERIF</t>
  </si>
  <si>
    <t>Jiao</t>
  </si>
  <si>
    <t>CHIKRAOUI</t>
  </si>
  <si>
    <t>CHIRLA</t>
  </si>
  <si>
    <t>CHLON</t>
  </si>
  <si>
    <t>CHOLLEY MAIRE</t>
  </si>
  <si>
    <t>CHUETTE</t>
  </si>
  <si>
    <t>CHUVENDRAN</t>
  </si>
  <si>
    <t>Sutheeph</t>
  </si>
  <si>
    <t>CISSE</t>
  </si>
  <si>
    <t>Ayyoub</t>
  </si>
  <si>
    <t>Omar</t>
  </si>
  <si>
    <t>CLARK</t>
  </si>
  <si>
    <t>CLEJAN</t>
  </si>
  <si>
    <t>CLUZEL</t>
  </si>
  <si>
    <t>COFTIER</t>
  </si>
  <si>
    <t>COHEN TANNUGI</t>
  </si>
  <si>
    <t>COIS</t>
  </si>
  <si>
    <t>COLAS SADAUSKAITE</t>
  </si>
  <si>
    <t>Largo</t>
  </si>
  <si>
    <t>COLLET</t>
  </si>
  <si>
    <t>COLUCCIA</t>
  </si>
  <si>
    <t>COMONT</t>
  </si>
  <si>
    <t>CONABADY EMRINGER</t>
  </si>
  <si>
    <t>Tao</t>
  </si>
  <si>
    <t>CONTOUR</t>
  </si>
  <si>
    <t>CORBELLA ABRIL</t>
  </si>
  <si>
    <t>Elian</t>
  </si>
  <si>
    <t>CORDIER</t>
  </si>
  <si>
    <t>CORNEJO HUAPAYA</t>
  </si>
  <si>
    <t>Adriana Nicole</t>
  </si>
  <si>
    <t>COROLLEUR</t>
  </si>
  <si>
    <t>COSME</t>
  </si>
  <si>
    <t>Noah-Gabriel</t>
  </si>
  <si>
    <t>COTTRAY</t>
  </si>
  <si>
    <t>COUATARMANACH</t>
  </si>
  <si>
    <t>COUDAIR-CHENG</t>
  </si>
  <si>
    <t>Térence</t>
  </si>
  <si>
    <t>Edan</t>
  </si>
  <si>
    <t>COULOMBEL</t>
  </si>
  <si>
    <t>Emrys</t>
  </si>
  <si>
    <t>COULOUMY</t>
  </si>
  <si>
    <t>Héol</t>
  </si>
  <si>
    <t>COUPPEY</t>
  </si>
  <si>
    <t>COUTURIER PELLEGRY</t>
  </si>
  <si>
    <t>COZ</t>
  </si>
  <si>
    <t>CRAVERO</t>
  </si>
  <si>
    <t>CRESSON</t>
  </si>
  <si>
    <t>CREUX</t>
  </si>
  <si>
    <t>CROIGNY</t>
  </si>
  <si>
    <t>CROUIGNEAU</t>
  </si>
  <si>
    <t>CUEVAS</t>
  </si>
  <si>
    <t>D'ARBIGNY</t>
  </si>
  <si>
    <t>DA COSTA E SILVA</t>
  </si>
  <si>
    <t>Rodrigo</t>
  </si>
  <si>
    <t>DA SILVA PIRES</t>
  </si>
  <si>
    <t>DAGHSEN</t>
  </si>
  <si>
    <t>DALLEDONNE</t>
  </si>
  <si>
    <t>DAMERVAL</t>
  </si>
  <si>
    <t>DANAPANDIANE-LAPORTE</t>
  </si>
  <si>
    <t>Dhylan</t>
  </si>
  <si>
    <t>Tyliann</t>
  </si>
  <si>
    <t>DANOUMBE</t>
  </si>
  <si>
    <t>DANSET-SOLT</t>
  </si>
  <si>
    <t>DANTAS DA COSTA</t>
  </si>
  <si>
    <t>DARDAS</t>
  </si>
  <si>
    <t>Léana</t>
  </si>
  <si>
    <t>DARROUF</t>
  </si>
  <si>
    <t>DAUBA MARQUES</t>
  </si>
  <si>
    <t>Karen</t>
  </si>
  <si>
    <t>DE CARVALHO</t>
  </si>
  <si>
    <t>DE GUENIN</t>
  </si>
  <si>
    <t>Clémence</t>
  </si>
  <si>
    <t>DE LA CROIX</t>
  </si>
  <si>
    <t>Eline</t>
  </si>
  <si>
    <t>DE LASSENCE</t>
  </si>
  <si>
    <t>DE MOURA LOPEZ</t>
  </si>
  <si>
    <t>Amel</t>
  </si>
  <si>
    <t>DEBROSSE</t>
  </si>
  <si>
    <t>DEFFAY-BELIN</t>
  </si>
  <si>
    <t>DEFONTAINE</t>
  </si>
  <si>
    <t>DEFRAIRE</t>
  </si>
  <si>
    <t>DEGHAMCHI</t>
  </si>
  <si>
    <t>DELAGE</t>
  </si>
  <si>
    <t>DELEKIAN</t>
  </si>
  <si>
    <t>DELORME</t>
  </si>
  <si>
    <t>Angelica</t>
  </si>
  <si>
    <t>DEMICHELIS</t>
  </si>
  <si>
    <t>Melvil</t>
  </si>
  <si>
    <t>DEMMA</t>
  </si>
  <si>
    <t>Mahé</t>
  </si>
  <si>
    <t>DENIZE</t>
  </si>
  <si>
    <t>DERANGERE</t>
  </si>
  <si>
    <t>DESCHASEAUX</t>
  </si>
  <si>
    <t>DESCLODURE</t>
  </si>
  <si>
    <t>Agathe</t>
  </si>
  <si>
    <t>DETANNE</t>
  </si>
  <si>
    <t>DEVECIYAN</t>
  </si>
  <si>
    <t>DI DOMIZIO</t>
  </si>
  <si>
    <t>DI TOMMASO</t>
  </si>
  <si>
    <t>DIDIER</t>
  </si>
  <si>
    <t>DIESTCHY-PETIT</t>
  </si>
  <si>
    <t>Emi</t>
  </si>
  <si>
    <t>DINTRAS</t>
  </si>
  <si>
    <t>DO CARMO</t>
  </si>
  <si>
    <t>DO</t>
  </si>
  <si>
    <t>DORANGES</t>
  </si>
  <si>
    <t>DOROTHEE</t>
  </si>
  <si>
    <t>DORVILLE</t>
  </si>
  <si>
    <t>DRAY</t>
  </si>
  <si>
    <t>DRUOT</t>
  </si>
  <si>
    <t>Timo</t>
  </si>
  <si>
    <t>DUARTE</t>
  </si>
  <si>
    <t>DUBIN</t>
  </si>
  <si>
    <t>DUCATEL</t>
  </si>
  <si>
    <t>DUFFY</t>
  </si>
  <si>
    <t>Sean</t>
  </si>
  <si>
    <t>DULUC</t>
  </si>
  <si>
    <t>DUMAS BERTET</t>
  </si>
  <si>
    <t>DUMONT</t>
  </si>
  <si>
    <t>DUNIS</t>
  </si>
  <si>
    <t>Leandre-abelard</t>
  </si>
  <si>
    <t>DUPLANTIER PALLARD</t>
  </si>
  <si>
    <t>Enguerrand</t>
  </si>
  <si>
    <t>Pierre-Axel</t>
  </si>
  <si>
    <t>DUSSART</t>
  </si>
  <si>
    <t>DYON</t>
  </si>
  <si>
    <t>EAP JAFFRELOT</t>
  </si>
  <si>
    <t>EL ABED</t>
  </si>
  <si>
    <t>EL MEKNASSI</t>
  </si>
  <si>
    <t>EL MOBARIK</t>
  </si>
  <si>
    <t>Moshé</t>
  </si>
  <si>
    <t>ELIEZER</t>
  </si>
  <si>
    <t>ERRAS</t>
  </si>
  <si>
    <t>ESCANDE MOULY</t>
  </si>
  <si>
    <t>ESTIVAL</t>
  </si>
  <si>
    <t>ETANCELIN</t>
  </si>
  <si>
    <t>ETORE PROIA</t>
  </si>
  <si>
    <t>EVEN</t>
  </si>
  <si>
    <t>EVRARD</t>
  </si>
  <si>
    <t>EYMARD</t>
  </si>
  <si>
    <t>FABRE GODINEAU</t>
  </si>
  <si>
    <t>FABRE</t>
  </si>
  <si>
    <t>FACCIOLO</t>
  </si>
  <si>
    <t>Leonardo</t>
  </si>
  <si>
    <t>FARAUD ORELL</t>
  </si>
  <si>
    <t>FERIEL</t>
  </si>
  <si>
    <t>FERNANDES QUINTEIRO</t>
  </si>
  <si>
    <t>Vincente</t>
  </si>
  <si>
    <t>FERRE ROLO</t>
  </si>
  <si>
    <t>Alfred</t>
  </si>
  <si>
    <t>FIMAT</t>
  </si>
  <si>
    <t>Léo-Paul</t>
  </si>
  <si>
    <t>FIRPION</t>
  </si>
  <si>
    <t>FLANDROIS</t>
  </si>
  <si>
    <t>Albain</t>
  </si>
  <si>
    <t>FLOIRAC</t>
  </si>
  <si>
    <t>FONJALLAZ</t>
  </si>
  <si>
    <t>FOOTE</t>
  </si>
  <si>
    <t>Laël</t>
  </si>
  <si>
    <t>FORRAY</t>
  </si>
  <si>
    <t>FOUQUET</t>
  </si>
  <si>
    <t>FRAISSE</t>
  </si>
  <si>
    <t>FRANCHETEAU</t>
  </si>
  <si>
    <t>FRANCON</t>
  </si>
  <si>
    <t>FRANZESE</t>
  </si>
  <si>
    <t>FROIDEFOND</t>
  </si>
  <si>
    <t>Yonis</t>
  </si>
  <si>
    <t>FROSSARD FERREIRA</t>
  </si>
  <si>
    <t>GA INIGOT</t>
  </si>
  <si>
    <t>GAETAN DISSER</t>
  </si>
  <si>
    <t>GAILLARD BETSCH</t>
  </si>
  <si>
    <t>GAMRA BARTHELEMY</t>
  </si>
  <si>
    <t>GANCHE</t>
  </si>
  <si>
    <t>GAND JACQUEMIN</t>
  </si>
  <si>
    <t>GAO</t>
  </si>
  <si>
    <t>Shaun</t>
  </si>
  <si>
    <t>GAOUAOU</t>
  </si>
  <si>
    <t>Soheïl</t>
  </si>
  <si>
    <t>Elowan</t>
  </si>
  <si>
    <t>GATTOLLIAT</t>
  </si>
  <si>
    <t>GAUDIN GASCOIN</t>
  </si>
  <si>
    <t>GAUDIN</t>
  </si>
  <si>
    <t>Lael</t>
  </si>
  <si>
    <t>GAY-POLSELLI</t>
  </si>
  <si>
    <t>GBETRO SOW</t>
  </si>
  <si>
    <t>GHANASSIA</t>
  </si>
  <si>
    <t>GHOUFI</t>
  </si>
  <si>
    <t>Kais</t>
  </si>
  <si>
    <t>GIAI-PIANCERA</t>
  </si>
  <si>
    <t>GINIER</t>
  </si>
  <si>
    <t>GISBERT</t>
  </si>
  <si>
    <t>GIZZI</t>
  </si>
  <si>
    <t>GLORIES-FLIEGANS</t>
  </si>
  <si>
    <t>GOARIN</t>
  </si>
  <si>
    <t>GOETSCHEL DELANDE</t>
  </si>
  <si>
    <t>GOMIS BINDER</t>
  </si>
  <si>
    <t>GONCALVES MACHADO</t>
  </si>
  <si>
    <t>GONCLAVES</t>
  </si>
  <si>
    <t>Nelson</t>
  </si>
  <si>
    <t>GONDAR</t>
  </si>
  <si>
    <t>GONG</t>
  </si>
  <si>
    <t>GONZALES</t>
  </si>
  <si>
    <t>GOPALAKRISHNAN</t>
  </si>
  <si>
    <t>Sarvhesh</t>
  </si>
  <si>
    <t>GOUALOU</t>
  </si>
  <si>
    <t>GOUDIABY</t>
  </si>
  <si>
    <t>GOUDOUR</t>
  </si>
  <si>
    <t>Cédric</t>
  </si>
  <si>
    <t>GOUEL</t>
  </si>
  <si>
    <t>GOURCEROL KACZMAREK</t>
  </si>
  <si>
    <t>GOURGOUILLAT</t>
  </si>
  <si>
    <t>GOUTARD</t>
  </si>
  <si>
    <t>GOUTELARD</t>
  </si>
  <si>
    <t>GRANJON</t>
  </si>
  <si>
    <t>GRATEAU</t>
  </si>
  <si>
    <t>GRENET</t>
  </si>
  <si>
    <t>GRENTE</t>
  </si>
  <si>
    <t>GROSTEFAN</t>
  </si>
  <si>
    <t>Joachim</t>
  </si>
  <si>
    <t>GROULT-KERRIOU</t>
  </si>
  <si>
    <t>GUAN</t>
  </si>
  <si>
    <t>GUEGUEN</t>
  </si>
  <si>
    <t>GUEROULT</t>
  </si>
  <si>
    <t>GUESNIER</t>
  </si>
  <si>
    <t>GUILOT</t>
  </si>
  <si>
    <t>GUITTON</t>
  </si>
  <si>
    <t>Kéryan</t>
  </si>
  <si>
    <t>GUIZARD</t>
  </si>
  <si>
    <t>GUYOMARD</t>
  </si>
  <si>
    <t>GUYOT</t>
  </si>
  <si>
    <t>GUYOT HOMPS</t>
  </si>
  <si>
    <t>HADIDA</t>
  </si>
  <si>
    <t>Chalom</t>
  </si>
  <si>
    <t>Shmouel</t>
  </si>
  <si>
    <t>HAKOPIAN</t>
  </si>
  <si>
    <t>HAMIDI</t>
  </si>
  <si>
    <t>Esther</t>
  </si>
  <si>
    <t>HAMLAT</t>
  </si>
  <si>
    <t>Mayasse</t>
  </si>
  <si>
    <t>HAMMADI</t>
  </si>
  <si>
    <t>HAMMAMI</t>
  </si>
  <si>
    <t>Mohamed Houssein</t>
  </si>
  <si>
    <t>HAMMOUDI</t>
  </si>
  <si>
    <t>Zinedine</t>
  </si>
  <si>
    <t>HAMON</t>
  </si>
  <si>
    <t>HANED</t>
  </si>
  <si>
    <t>HAORAU</t>
  </si>
  <si>
    <t>HARRAK</t>
  </si>
  <si>
    <t>Selma</t>
  </si>
  <si>
    <t>HAUVILLE</t>
  </si>
  <si>
    <t>HE</t>
  </si>
  <si>
    <t>HECQUET</t>
  </si>
  <si>
    <t>HEKIMIAN</t>
  </si>
  <si>
    <t>HELLEU TERRIER</t>
  </si>
  <si>
    <t>Audric</t>
  </si>
  <si>
    <t>HELOU</t>
  </si>
  <si>
    <t>HENRION</t>
  </si>
  <si>
    <t>HERNANDEZ MOREJON</t>
  </si>
  <si>
    <t>HIDE</t>
  </si>
  <si>
    <t>HIMIDI</t>
  </si>
  <si>
    <t>HMIDA</t>
  </si>
  <si>
    <t>HOLDENER</t>
  </si>
  <si>
    <t>HOURQUEBIE</t>
  </si>
  <si>
    <t>HOUZET</t>
  </si>
  <si>
    <t>HOXHA</t>
  </si>
  <si>
    <t>Etrit</t>
  </si>
  <si>
    <t>HU</t>
  </si>
  <si>
    <t>HUA</t>
  </si>
  <si>
    <t>HUCHON BODANOWSKI</t>
  </si>
  <si>
    <t>HUE</t>
  </si>
  <si>
    <t>HUGUET</t>
  </si>
  <si>
    <t>HUMBERT YUAN</t>
  </si>
  <si>
    <t>HUMEZ</t>
  </si>
  <si>
    <t>HUSTIN</t>
  </si>
  <si>
    <t>Ayan</t>
  </si>
  <si>
    <t>IFTODI</t>
  </si>
  <si>
    <t>Amélie</t>
  </si>
  <si>
    <t>JABLONSKI</t>
  </si>
  <si>
    <t>JACOB</t>
  </si>
  <si>
    <t>JAFRI ZARAGOCI</t>
  </si>
  <si>
    <t>Ambrine</t>
  </si>
  <si>
    <t>JAGER</t>
  </si>
  <si>
    <t>JAOUALI</t>
  </si>
  <si>
    <t>Diogène</t>
  </si>
  <si>
    <t>JAUNEAU</t>
  </si>
  <si>
    <t>Zadig</t>
  </si>
  <si>
    <t>JAZIRI</t>
  </si>
  <si>
    <t>JEAN BERDEAUX</t>
  </si>
  <si>
    <t>JEFFALI</t>
  </si>
  <si>
    <t>Yantong</t>
  </si>
  <si>
    <t>JOIRE ANDREI</t>
  </si>
  <si>
    <t>Lysandre</t>
  </si>
  <si>
    <t>Jasmin</t>
  </si>
  <si>
    <t>JOND</t>
  </si>
  <si>
    <t>JOURDIN</t>
  </si>
  <si>
    <t>JOVESKI</t>
  </si>
  <si>
    <t>JOXE CALMET</t>
  </si>
  <si>
    <t>JUDE</t>
  </si>
  <si>
    <t>JUHE GUILLOU</t>
  </si>
  <si>
    <t>JUNAUX</t>
  </si>
  <si>
    <t>JUND-LOUW</t>
  </si>
  <si>
    <t>JUSSIERE</t>
  </si>
  <si>
    <t>K DIVEL</t>
  </si>
  <si>
    <t>KAMINSKI</t>
  </si>
  <si>
    <t>KATSAPRAKAKIS</t>
  </si>
  <si>
    <t>Marios</t>
  </si>
  <si>
    <t>KAYSER</t>
  </si>
  <si>
    <t>KEAT</t>
  </si>
  <si>
    <t>KHADDADI</t>
  </si>
  <si>
    <t>Sofi</t>
  </si>
  <si>
    <t>KHAIRALLAH-HUCHET</t>
  </si>
  <si>
    <t>KHYAR</t>
  </si>
  <si>
    <t>KIOLO</t>
  </si>
  <si>
    <t>KOFFI</t>
  </si>
  <si>
    <t>KOK</t>
  </si>
  <si>
    <t>KONAN</t>
  </si>
  <si>
    <t>KONATE</t>
  </si>
  <si>
    <t>KORCHI</t>
  </si>
  <si>
    <t>KOSIOROWSKI</t>
  </si>
  <si>
    <t>Michal</t>
  </si>
  <si>
    <t>Isaure</t>
  </si>
  <si>
    <t>LAAJMI</t>
  </si>
  <si>
    <t>LABEL</t>
  </si>
  <si>
    <t>LABROUSSE-MORINET</t>
  </si>
  <si>
    <t>LACH</t>
  </si>
  <si>
    <t>Kim Kévin</t>
  </si>
  <si>
    <t>LACINA</t>
  </si>
  <si>
    <t>Korneliusz</t>
  </si>
  <si>
    <t>LAGRANGE</t>
  </si>
  <si>
    <t>LAMA</t>
  </si>
  <si>
    <t>LAMARTINE</t>
  </si>
  <si>
    <t>LAMBERT</t>
  </si>
  <si>
    <t>LAMBLET-LAMBERT</t>
  </si>
  <si>
    <t>LAO</t>
  </si>
  <si>
    <t>Maxan</t>
  </si>
  <si>
    <t>Selyan</t>
  </si>
  <si>
    <t>LAOUFI</t>
  </si>
  <si>
    <t>LARGERIE</t>
  </si>
  <si>
    <t>LASCAR</t>
  </si>
  <si>
    <t>Mendel</t>
  </si>
  <si>
    <t>LASSOURY-HERVOUET</t>
  </si>
  <si>
    <t>LAURENT</t>
  </si>
  <si>
    <t>LAVERDANT</t>
  </si>
  <si>
    <t>LAVISSE</t>
  </si>
  <si>
    <t>LAZAREFF</t>
  </si>
  <si>
    <t>Eleane</t>
  </si>
  <si>
    <t>LE BRAS</t>
  </si>
  <si>
    <t>LE GONIDEC</t>
  </si>
  <si>
    <t>LE GUEN</t>
  </si>
  <si>
    <t>LE LOUARNE</t>
  </si>
  <si>
    <t>LE MONNIER</t>
  </si>
  <si>
    <t>LE NEVEU-DEJAULT</t>
  </si>
  <si>
    <t>LE RUYET MELLE</t>
  </si>
  <si>
    <t>LEBEAU</t>
  </si>
  <si>
    <t>LEBLANC COUPRIE</t>
  </si>
  <si>
    <t>Arsene</t>
  </si>
  <si>
    <t>LECOURT TESTU</t>
  </si>
  <si>
    <t>LEDUCQ</t>
  </si>
  <si>
    <t>Toine</t>
  </si>
  <si>
    <t>LEFEBVRE</t>
  </si>
  <si>
    <t>LEGER</t>
  </si>
  <si>
    <t>LEHMANN</t>
  </si>
  <si>
    <t>LELEU</t>
  </si>
  <si>
    <t>Lenaick</t>
  </si>
  <si>
    <t>LELLOUCHE</t>
  </si>
  <si>
    <t>LEMAITRE LAMBERT</t>
  </si>
  <si>
    <t>Théotime</t>
  </si>
  <si>
    <t>LEPAINGARD</t>
  </si>
  <si>
    <t>LERICHE SADREUX</t>
  </si>
  <si>
    <t>Logan</t>
  </si>
  <si>
    <t>LESELLIER PETIT</t>
  </si>
  <si>
    <t>LESSARD</t>
  </si>
  <si>
    <t>LETIER-LACAZE</t>
  </si>
  <si>
    <t>LETON ROCCHI</t>
  </si>
  <si>
    <t>LETONDAL</t>
  </si>
  <si>
    <t>Lirone</t>
  </si>
  <si>
    <t>Lois</t>
  </si>
  <si>
    <t>Yael</t>
  </si>
  <si>
    <t>Lorrain</t>
  </si>
  <si>
    <t>LINSART</t>
  </si>
  <si>
    <t>LION</t>
  </si>
  <si>
    <t>LMAHDI</t>
  </si>
  <si>
    <t>Inès</t>
  </si>
  <si>
    <t>LOKHUN</t>
  </si>
  <si>
    <t>LONGUET LANGARET</t>
  </si>
  <si>
    <t>LONY</t>
  </si>
  <si>
    <t>LORIDO</t>
  </si>
  <si>
    <t>LOUSADA</t>
  </si>
  <si>
    <t>LOUSTAU</t>
  </si>
  <si>
    <t>LUCZAJ</t>
  </si>
  <si>
    <t>Oskar</t>
  </si>
  <si>
    <t>LUSTYK</t>
  </si>
  <si>
    <t>Elon</t>
  </si>
  <si>
    <t>Oren</t>
  </si>
  <si>
    <t>LY NG</t>
  </si>
  <si>
    <t>Kialine</t>
  </si>
  <si>
    <t>MAAREK</t>
  </si>
  <si>
    <t>Neva</t>
  </si>
  <si>
    <t>MACHADO DE ABREU VILAVERDE</t>
  </si>
  <si>
    <t>Adah</t>
  </si>
  <si>
    <t>MACQUET</t>
  </si>
  <si>
    <t>MAHE LAGUERRE</t>
  </si>
  <si>
    <t>MAHJOUB</t>
  </si>
  <si>
    <t>MAINGUENAUD</t>
  </si>
  <si>
    <t>MAIRE</t>
  </si>
  <si>
    <t>MALGORN</t>
  </si>
  <si>
    <t>MAMATSASHVILI</t>
  </si>
  <si>
    <t>Anamaria</t>
  </si>
  <si>
    <t>MAMOUNI</t>
  </si>
  <si>
    <t>Aubry</t>
  </si>
  <si>
    <t>MANASTERSKI</t>
  </si>
  <si>
    <t>MANKU</t>
  </si>
  <si>
    <t>Kara</t>
  </si>
  <si>
    <t>MARCELINO</t>
  </si>
  <si>
    <t>Davian</t>
  </si>
  <si>
    <t>MARCELOT</t>
  </si>
  <si>
    <t>MARCHAND</t>
  </si>
  <si>
    <t>MARCHIS</t>
  </si>
  <si>
    <t>David-Gabriel</t>
  </si>
  <si>
    <t>Théophile</t>
  </si>
  <si>
    <t>MARIANI</t>
  </si>
  <si>
    <t>MARQUEBIELLE</t>
  </si>
  <si>
    <t>MARRAUD DES GROTTES</t>
  </si>
  <si>
    <t>Nathaniel</t>
  </si>
  <si>
    <t>MARTHE</t>
  </si>
  <si>
    <t>Maia</t>
  </si>
  <si>
    <t>Gaillard</t>
  </si>
  <si>
    <t>MARTINS GONCALVES</t>
  </si>
  <si>
    <t>Matias</t>
  </si>
  <si>
    <t>MASALI</t>
  </si>
  <si>
    <t>MASINI VITRE</t>
  </si>
  <si>
    <t>Niccolo</t>
  </si>
  <si>
    <t>MASSABKI</t>
  </si>
  <si>
    <t>MAURANYAPIN</t>
  </si>
  <si>
    <t>Athén</t>
  </si>
  <si>
    <t>MAURIZOT</t>
  </si>
  <si>
    <t>MAUVERNAY</t>
  </si>
  <si>
    <t>MAVOUNGOU ROUX</t>
  </si>
  <si>
    <t>MAZELIER</t>
  </si>
  <si>
    <t>MEDARD</t>
  </si>
  <si>
    <t>MELAB</t>
  </si>
  <si>
    <t>Lysia</t>
  </si>
  <si>
    <t>MELCUS</t>
  </si>
  <si>
    <t>Matthyas</t>
  </si>
  <si>
    <t>MENDES-REVEST</t>
  </si>
  <si>
    <t>Batiste</t>
  </si>
  <si>
    <t>MERCERON</t>
  </si>
  <si>
    <t>MERCIER</t>
  </si>
  <si>
    <t>Marek</t>
  </si>
  <si>
    <t>MERILLOU</t>
  </si>
  <si>
    <t>MERLE</t>
  </si>
  <si>
    <t>Arman</t>
  </si>
  <si>
    <t>MEVIAL</t>
  </si>
  <si>
    <t>MI</t>
  </si>
  <si>
    <t>MICHINEAU MARQUETTE</t>
  </si>
  <si>
    <t>MIGLIORINI</t>
  </si>
  <si>
    <t>MIRANDA</t>
  </si>
  <si>
    <t>MITRECEY-MARTINEZ</t>
  </si>
  <si>
    <t>Jayan</t>
  </si>
  <si>
    <t>MIZMANI</t>
  </si>
  <si>
    <t>MOCETO</t>
  </si>
  <si>
    <t>MOKRANI</t>
  </si>
  <si>
    <t>Ismaël</t>
  </si>
  <si>
    <t>MOLINIER</t>
  </si>
  <si>
    <t>MOLLARD-CASADO</t>
  </si>
  <si>
    <t>Ezio</t>
  </si>
  <si>
    <t>MONOT</t>
  </si>
  <si>
    <t>MONTCEL</t>
  </si>
  <si>
    <t>MONTCHARMONT</t>
  </si>
  <si>
    <t>MONTENOISE</t>
  </si>
  <si>
    <t>MORA CUADROS</t>
  </si>
  <si>
    <t>MORA</t>
  </si>
  <si>
    <t>MOSTEFAÎ</t>
  </si>
  <si>
    <t>MOTA</t>
  </si>
  <si>
    <t>MOUNGLA</t>
  </si>
  <si>
    <t>Amir</t>
  </si>
  <si>
    <t>MOUTON LIGER</t>
  </si>
  <si>
    <t>Aziz</t>
  </si>
  <si>
    <t>MULLER</t>
  </si>
  <si>
    <t>MUSTIERE</t>
  </si>
  <si>
    <t>MUZIO LEDUC</t>
  </si>
  <si>
    <t>N'GUESSAN</t>
  </si>
  <si>
    <t>NABET</t>
  </si>
  <si>
    <t>NAHON</t>
  </si>
  <si>
    <t>NATTER</t>
  </si>
  <si>
    <t>Mano</t>
  </si>
  <si>
    <t>NEGAB</t>
  </si>
  <si>
    <t>Ouamar</t>
  </si>
  <si>
    <t>NEGRE</t>
  </si>
  <si>
    <t>NGAMBANI</t>
  </si>
  <si>
    <t>Gracias</t>
  </si>
  <si>
    <t>NGOR</t>
  </si>
  <si>
    <t>NIGER</t>
  </si>
  <si>
    <t>NIVET CHARMILLE</t>
  </si>
  <si>
    <t>Ugo</t>
  </si>
  <si>
    <t>NOIZET</t>
  </si>
  <si>
    <t>NONORGUE</t>
  </si>
  <si>
    <t>NOSLEN</t>
  </si>
  <si>
    <t>NOUAILHAC</t>
  </si>
  <si>
    <t>NOUEL</t>
  </si>
  <si>
    <t>NYARY</t>
  </si>
  <si>
    <t>OELKERS</t>
  </si>
  <si>
    <t>OKAV</t>
  </si>
  <si>
    <t>OLANREWAJU CASTOR</t>
  </si>
  <si>
    <t>Toby</t>
  </si>
  <si>
    <t>OLIVEIRA DA CUNHA</t>
  </si>
  <si>
    <t>ORTIZ</t>
  </si>
  <si>
    <t>OUADFEL</t>
  </si>
  <si>
    <t>OUADHI</t>
  </si>
  <si>
    <t>Nazim</t>
  </si>
  <si>
    <t>OUHBI</t>
  </si>
  <si>
    <t>Joud</t>
  </si>
  <si>
    <t>Nizar</t>
  </si>
  <si>
    <t>OZCOBAN</t>
  </si>
  <si>
    <t>Selman</t>
  </si>
  <si>
    <t>OZIER LAFONTAINE</t>
  </si>
  <si>
    <t>Nealiam</t>
  </si>
  <si>
    <t>PACHY</t>
  </si>
  <si>
    <t>Ary</t>
  </si>
  <si>
    <t>PALANQUE</t>
  </si>
  <si>
    <t>PAPON</t>
  </si>
  <si>
    <t>PARATRE</t>
  </si>
  <si>
    <t>PARK FOLLET</t>
  </si>
  <si>
    <t>Heline</t>
  </si>
  <si>
    <t>PARKAN-TOLEDANO</t>
  </si>
  <si>
    <t>PASSELANDE</t>
  </si>
  <si>
    <t>PAULY</t>
  </si>
  <si>
    <t>PAVAGEAU</t>
  </si>
  <si>
    <t>PÊCHER</t>
  </si>
  <si>
    <t>PECQUEUR</t>
  </si>
  <si>
    <t>PEDREIRA</t>
  </si>
  <si>
    <t>PEI</t>
  </si>
  <si>
    <t>PELLOUX-PRAYER</t>
  </si>
  <si>
    <t>PENFORNIS</t>
  </si>
  <si>
    <t>PENNE</t>
  </si>
  <si>
    <t>PERALTA</t>
  </si>
  <si>
    <t>PEREIRA VICENTE</t>
  </si>
  <si>
    <t>PEREIRA VIVENTE</t>
  </si>
  <si>
    <t>PEREZ NOWACK</t>
  </si>
  <si>
    <t>PERICOLI BIDRAN</t>
  </si>
  <si>
    <t>PERLICKI</t>
  </si>
  <si>
    <t>Jan</t>
  </si>
  <si>
    <t>Karol</t>
  </si>
  <si>
    <t>PERUCH</t>
  </si>
  <si>
    <t>PETITDIDIER</t>
  </si>
  <si>
    <t>PETITPAS</t>
  </si>
  <si>
    <t>PEYROLES</t>
  </si>
  <si>
    <t>PEZET</t>
  </si>
  <si>
    <t>PHAM</t>
  </si>
  <si>
    <t>PHANPHENGDY</t>
  </si>
  <si>
    <t>PHOMMALINE</t>
  </si>
  <si>
    <t>Akio</t>
  </si>
  <si>
    <t>PIARD</t>
  </si>
  <si>
    <t>PICARD-EICH</t>
  </si>
  <si>
    <t>PIEDNOEL</t>
  </si>
  <si>
    <t>PILOT VIGNAUX</t>
  </si>
  <si>
    <t>Gauthier</t>
  </si>
  <si>
    <t>PINET</t>
  </si>
  <si>
    <t>PINTO SILVA</t>
  </si>
  <si>
    <t>PIO</t>
  </si>
  <si>
    <t>Marley</t>
  </si>
  <si>
    <t>PLANTE</t>
  </si>
  <si>
    <t>POIX</t>
  </si>
  <si>
    <t>POLI</t>
  </si>
  <si>
    <t>PONSOT</t>
  </si>
  <si>
    <t>Yoris</t>
  </si>
  <si>
    <t>PÖPAN</t>
  </si>
  <si>
    <t>POURRE</t>
  </si>
  <si>
    <t>PRINEAU</t>
  </si>
  <si>
    <t>Junie</t>
  </si>
  <si>
    <t>PRINGUAUY BUYSE</t>
  </si>
  <si>
    <t>PRINGUAY BUYSE</t>
  </si>
  <si>
    <t>PRONIER</t>
  </si>
  <si>
    <t>PRUDHOMME</t>
  </si>
  <si>
    <t>PUECH</t>
  </si>
  <si>
    <t>PUEYO</t>
  </si>
  <si>
    <t>Antton</t>
  </si>
  <si>
    <t>PUTH</t>
  </si>
  <si>
    <t>Winson</t>
  </si>
  <si>
    <t>QUAGLIOZZI</t>
  </si>
  <si>
    <t>QUIDET LEFEBVRE</t>
  </si>
  <si>
    <t>Joséphine</t>
  </si>
  <si>
    <t>QUIMBERT</t>
  </si>
  <si>
    <t>QUISEFIT</t>
  </si>
  <si>
    <t>RABU</t>
  </si>
  <si>
    <t>RAEPPEL</t>
  </si>
  <si>
    <t>RAFFLIN</t>
  </si>
  <si>
    <t>RAKOTONANDRASANA</t>
  </si>
  <si>
    <t>RAMBALDI</t>
  </si>
  <si>
    <t>RAMIER-ARNASSALON</t>
  </si>
  <si>
    <t>RATABOUL</t>
  </si>
  <si>
    <t>RAVIOLA</t>
  </si>
  <si>
    <t>REIDON</t>
  </si>
  <si>
    <t>REIG DO DANG</t>
  </si>
  <si>
    <t>Jona</t>
  </si>
  <si>
    <t>RENAULT</t>
  </si>
  <si>
    <t>Naëly</t>
  </si>
  <si>
    <t>RENE-DIT-BOIS</t>
  </si>
  <si>
    <t>Cassandre</t>
  </si>
  <si>
    <t>REY</t>
  </si>
  <si>
    <t>REZGANI</t>
  </si>
  <si>
    <t>RIANT</t>
  </si>
  <si>
    <t>RIBEIRO</t>
  </si>
  <si>
    <t>RICCIO</t>
  </si>
  <si>
    <t>RICHE BELKHEIR</t>
  </si>
  <si>
    <t>Nadhir</t>
  </si>
  <si>
    <t>RIFFIER</t>
  </si>
  <si>
    <t>RIHANI JEBALI</t>
  </si>
  <si>
    <t>Délia</t>
  </si>
  <si>
    <t>RIMMEL DIAZ</t>
  </si>
  <si>
    <t>ROBINEAU</t>
  </si>
  <si>
    <t>ROBITAILLIE</t>
  </si>
  <si>
    <t>RODRIGUEZ-NAVEILMAN</t>
  </si>
  <si>
    <t>ROLAND</t>
  </si>
  <si>
    <t>ROLET SIROT</t>
  </si>
  <si>
    <t>ROSSIN ARTHIAT MACHIN</t>
  </si>
  <si>
    <t>ROUCOU</t>
  </si>
  <si>
    <t>ROULIN</t>
  </si>
  <si>
    <t>Lenni</t>
  </si>
  <si>
    <t>ROZWADOWER</t>
  </si>
  <si>
    <t>RUIZ</t>
  </si>
  <si>
    <t>RUOCCHIO-HANNACHI</t>
  </si>
  <si>
    <t>RUSSO</t>
  </si>
  <si>
    <t>Sara</t>
  </si>
  <si>
    <t>SACO</t>
  </si>
  <si>
    <t>SADADOU</t>
  </si>
  <si>
    <t>SADALI</t>
  </si>
  <si>
    <t>SADIKI</t>
  </si>
  <si>
    <t>SAIFI</t>
  </si>
  <si>
    <t>SAILLOFEST</t>
  </si>
  <si>
    <t>SAINT BLANCARD</t>
  </si>
  <si>
    <t>Eve</t>
  </si>
  <si>
    <t>SAINT-VILLE</t>
  </si>
  <si>
    <t>Jeylan</t>
  </si>
  <si>
    <t>SALGADO JIMENEZ</t>
  </si>
  <si>
    <t>SALMI</t>
  </si>
  <si>
    <t>SALMON</t>
  </si>
  <si>
    <t>SALVO</t>
  </si>
  <si>
    <t>SAMBA</t>
  </si>
  <si>
    <t>Jerdan Christopher</t>
  </si>
  <si>
    <t>SAMPIC</t>
  </si>
  <si>
    <t>SANAS SERON</t>
  </si>
  <si>
    <t>SARAIVA</t>
  </si>
  <si>
    <t>Rafaél</t>
  </si>
  <si>
    <t>SARDA</t>
  </si>
  <si>
    <t>Arthus</t>
  </si>
  <si>
    <t>SARRAZY</t>
  </si>
  <si>
    <t>Lilouan</t>
  </si>
  <si>
    <t>SAUVAGE BLE</t>
  </si>
  <si>
    <t>Josue</t>
  </si>
  <si>
    <t>SAUZON</t>
  </si>
  <si>
    <t>SAVOIE</t>
  </si>
  <si>
    <t>SCHALLER</t>
  </si>
  <si>
    <t>SCHWARTZ</t>
  </si>
  <si>
    <t>SEBAN</t>
  </si>
  <si>
    <t>SEIDEZ</t>
  </si>
  <si>
    <t>SEVENO</t>
  </si>
  <si>
    <t>SHIGENAGA</t>
  </si>
  <si>
    <t>Takuma</t>
  </si>
  <si>
    <t>SIBE</t>
  </si>
  <si>
    <t>SID IDRIS</t>
  </si>
  <si>
    <t>Sofines</t>
  </si>
  <si>
    <t>SILIEC MANDAZHIEVA</t>
  </si>
  <si>
    <t>Viktor</t>
  </si>
  <si>
    <t>SINEGRE PICQUET</t>
  </si>
  <si>
    <t>SIRAGA</t>
  </si>
  <si>
    <t>SKANDRANI RICARD</t>
  </si>
  <si>
    <t>SLIVCA</t>
  </si>
  <si>
    <t>Levi</t>
  </si>
  <si>
    <t>SMADJA</t>
  </si>
  <si>
    <t>SMAIL</t>
  </si>
  <si>
    <t>SMIA</t>
  </si>
  <si>
    <t>SOLIGNAC</t>
  </si>
  <si>
    <t>SOMONIAN</t>
  </si>
  <si>
    <t>Shahane</t>
  </si>
  <si>
    <t>SOUBRIEZ</t>
  </si>
  <si>
    <t>SOULARUE</t>
  </si>
  <si>
    <t>SOUMARE</t>
  </si>
  <si>
    <t>Seydou</t>
  </si>
  <si>
    <t>SOUVERIN TRINGALE</t>
  </si>
  <si>
    <t>SOW</t>
  </si>
  <si>
    <t>Cheick</t>
  </si>
  <si>
    <t>Maryama</t>
  </si>
  <si>
    <t>SPONY-HUDELOT</t>
  </si>
  <si>
    <t>SROUR</t>
  </si>
  <si>
    <t>Léa Rose</t>
  </si>
  <si>
    <t>STAFFORD</t>
  </si>
  <si>
    <t>SUDRE</t>
  </si>
  <si>
    <t>SULMONA</t>
  </si>
  <si>
    <t>SUN</t>
  </si>
  <si>
    <t>SURZUR</t>
  </si>
  <si>
    <t>SUTRA DEL GALY</t>
  </si>
  <si>
    <t>SWANEPOEL</t>
  </si>
  <si>
    <t>Ocean</t>
  </si>
  <si>
    <t>TAFFET</t>
  </si>
  <si>
    <t>TAILLAND SIMIER</t>
  </si>
  <si>
    <t>TAO-MURVIEL</t>
  </si>
  <si>
    <t>TASSIN DONG</t>
  </si>
  <si>
    <t>TAVEL</t>
  </si>
  <si>
    <t>TAYFOURI</t>
  </si>
  <si>
    <t>TECH QUAINO</t>
  </si>
  <si>
    <t>TEIXEIRA LACOMBE</t>
  </si>
  <si>
    <t>Anto</t>
  </si>
  <si>
    <t>TEMBELY</t>
  </si>
  <si>
    <t>Oumar</t>
  </si>
  <si>
    <t>TER AROUTIOUNIAN</t>
  </si>
  <si>
    <t>TEVENET</t>
  </si>
  <si>
    <t>THEBAULT</t>
  </si>
  <si>
    <t>Wandrille</t>
  </si>
  <si>
    <t>THIAM</t>
  </si>
  <si>
    <t>THIONGANE</t>
  </si>
  <si>
    <t>Mannah</t>
  </si>
  <si>
    <t>TIMSIT</t>
  </si>
  <si>
    <t>Enis</t>
  </si>
  <si>
    <t>TONOLINI</t>
  </si>
  <si>
    <t>TONUS</t>
  </si>
  <si>
    <t>TORLOIS</t>
  </si>
  <si>
    <t>TOULISSE</t>
  </si>
  <si>
    <t>TOULOUMIAN</t>
  </si>
  <si>
    <t>Duy Lam</t>
  </si>
  <si>
    <t>TRAORE</t>
  </si>
  <si>
    <t>Sidy</t>
  </si>
  <si>
    <t>TUPINIER</t>
  </si>
  <si>
    <t>Louna</t>
  </si>
  <si>
    <t>VALROFF</t>
  </si>
  <si>
    <t>VAN DE WYNGAERT</t>
  </si>
  <si>
    <t>VAN HAUWAERT</t>
  </si>
  <si>
    <t>VASILIU</t>
  </si>
  <si>
    <t>VATAN</t>
  </si>
  <si>
    <t>VAUBAILLON</t>
  </si>
  <si>
    <t>VENORD</t>
  </si>
  <si>
    <t>VERMET</t>
  </si>
  <si>
    <t>VIDOT</t>
  </si>
  <si>
    <t>Dévina</t>
  </si>
  <si>
    <t>VIEILLE</t>
  </si>
  <si>
    <t>Wesley</t>
  </si>
  <si>
    <t>VILAIN</t>
  </si>
  <si>
    <t>VILCIN</t>
  </si>
  <si>
    <t>VILLECOURT</t>
  </si>
  <si>
    <t>VITRY</t>
  </si>
  <si>
    <t>VOILQUE PREUX</t>
  </si>
  <si>
    <t>Ysée</t>
  </si>
  <si>
    <t>VOUAUX</t>
  </si>
  <si>
    <t>VYTHELINGUM</t>
  </si>
  <si>
    <t>WAGNER</t>
  </si>
  <si>
    <t>WALLON</t>
  </si>
  <si>
    <t>WAN FUNG</t>
  </si>
  <si>
    <t>Marcelina</t>
  </si>
  <si>
    <t>XIAO</t>
  </si>
  <si>
    <t>YAICH</t>
  </si>
  <si>
    <t>YAN</t>
  </si>
  <si>
    <t>Shanlin</t>
  </si>
  <si>
    <t>YASSA</t>
  </si>
  <si>
    <t>Inaya</t>
  </si>
  <si>
    <t>YEMELI</t>
  </si>
  <si>
    <t>YMELE LEKI</t>
  </si>
  <si>
    <t>YOKA BAIGES</t>
  </si>
  <si>
    <t>ZADOURIAN</t>
  </si>
  <si>
    <t>ZAFFRAN</t>
  </si>
  <si>
    <t>Shirel</t>
  </si>
  <si>
    <t>ZAGHINI</t>
  </si>
  <si>
    <t>Hortense</t>
  </si>
  <si>
    <t>ZANZOURI</t>
  </si>
  <si>
    <t>ZARROUK</t>
  </si>
  <si>
    <t>ZDZIECHOWSKI</t>
  </si>
  <si>
    <t>ZEMMOUR</t>
  </si>
  <si>
    <t>Solan</t>
  </si>
  <si>
    <t>Nate</t>
  </si>
  <si>
    <t>ZILI</t>
  </si>
  <si>
    <t>Mhamed</t>
  </si>
  <si>
    <t>ZUBER DOUMAT</t>
  </si>
  <si>
    <t>ZUCCARELLI</t>
  </si>
  <si>
    <t>1 avenue Danielle Casanova - 94500 Champigny-sur-Marne</t>
  </si>
  <si>
    <t/>
  </si>
  <si>
    <t>ABROUS</t>
  </si>
  <si>
    <t>Dary</t>
  </si>
  <si>
    <t>ACHOUR</t>
  </si>
  <si>
    <t>AGAPII</t>
  </si>
  <si>
    <t>Corneliu-Ioel</t>
  </si>
  <si>
    <t>Elias-Levi</t>
  </si>
  <si>
    <t>Iosua-Matei</t>
  </si>
  <si>
    <t>AGBE</t>
  </si>
  <si>
    <t>Lloyd</t>
  </si>
  <si>
    <t>AGHACHOUI</t>
  </si>
  <si>
    <t>AGUILAR</t>
  </si>
  <si>
    <t>AHDOUR</t>
  </si>
  <si>
    <t>Vincent</t>
  </si>
  <si>
    <t>ALBOUY</t>
  </si>
  <si>
    <t>ALLIX</t>
  </si>
  <si>
    <t>AMAHMOUD</t>
  </si>
  <si>
    <t>Yassir</t>
  </si>
  <si>
    <t>AMNA</t>
  </si>
  <si>
    <t>Thélio</t>
  </si>
  <si>
    <t>ANDRIEU</t>
  </si>
  <si>
    <t>Harold</t>
  </si>
  <si>
    <t>ANTOINE</t>
  </si>
  <si>
    <t>Lounes</t>
  </si>
  <si>
    <t>Mazigh</t>
  </si>
  <si>
    <t>AREMU</t>
  </si>
  <si>
    <t>ARNAUD</t>
  </si>
  <si>
    <t>ASBAI</t>
  </si>
  <si>
    <t>Mohamed</t>
  </si>
  <si>
    <t>ASSAMI</t>
  </si>
  <si>
    <t>Kamyl</t>
  </si>
  <si>
    <t>Lilia</t>
  </si>
  <si>
    <t>Jacques</t>
  </si>
  <si>
    <t>AUGUSTINE</t>
  </si>
  <si>
    <t>Daren</t>
  </si>
  <si>
    <t>BA</t>
  </si>
  <si>
    <t>Dawoud</t>
  </si>
  <si>
    <t>BARLOY</t>
  </si>
  <si>
    <t>Maëly</t>
  </si>
  <si>
    <t>BAUDE</t>
  </si>
  <si>
    <t>BAZIACK</t>
  </si>
  <si>
    <t>BELARIF VASCO</t>
  </si>
  <si>
    <t>Tania</t>
  </si>
  <si>
    <t>BELGROUNE</t>
  </si>
  <si>
    <t>Miyaz</t>
  </si>
  <si>
    <t>BELIN-BRISSIAUD</t>
  </si>
  <si>
    <t>Adel</t>
  </si>
  <si>
    <t>BENAISSA</t>
  </si>
  <si>
    <t>BENICHOU-DELAHAIE</t>
  </si>
  <si>
    <t>BENLARBI</t>
  </si>
  <si>
    <t>Abdellah</t>
  </si>
  <si>
    <t>BERNARD LANOUE</t>
  </si>
  <si>
    <t>BETAILLE</t>
  </si>
  <si>
    <t>BIANNE LECAROS</t>
  </si>
  <si>
    <t>BIBERIAN</t>
  </si>
  <si>
    <t>Aiden</t>
  </si>
  <si>
    <t>BOAZIZ</t>
  </si>
  <si>
    <t>BOCAGE</t>
  </si>
  <si>
    <t>BORNAREL</t>
  </si>
  <si>
    <t>BOT-GARTNER</t>
  </si>
  <si>
    <t>BOUDEHEN</t>
  </si>
  <si>
    <t>BOUDHIB</t>
  </si>
  <si>
    <t>BOUKHOUF</t>
  </si>
  <si>
    <t>Nouh</t>
  </si>
  <si>
    <t>BOUNTHENE SOUVANHEUANE</t>
  </si>
  <si>
    <t>Kenzo</t>
  </si>
  <si>
    <t>BOURRÉ</t>
  </si>
  <si>
    <t>BOUTENKAK</t>
  </si>
  <si>
    <t>Waël</t>
  </si>
  <si>
    <t>BREUIL</t>
  </si>
  <si>
    <t>Soen</t>
  </si>
  <si>
    <t>BRILE</t>
  </si>
  <si>
    <t>BRIONES HOLGUIN</t>
  </si>
  <si>
    <t>BRUANT STEINEUR</t>
  </si>
  <si>
    <t>BUA</t>
  </si>
  <si>
    <t>BUN BRANCOURT</t>
  </si>
  <si>
    <t>Kyllian</t>
  </si>
  <si>
    <t>BURNACCI</t>
  </si>
  <si>
    <t>BUSSUTIL</t>
  </si>
  <si>
    <t>CALI</t>
  </si>
  <si>
    <t>CALLE</t>
  </si>
  <si>
    <t>CAPO-CHICHI</t>
  </si>
  <si>
    <t>CARADEC SCHERRER</t>
  </si>
  <si>
    <t>Ludivine</t>
  </si>
  <si>
    <t>CATALA LICHA</t>
  </si>
  <si>
    <t>CATHELINEAU</t>
  </si>
  <si>
    <t>Clémentine</t>
  </si>
  <si>
    <t>CHABANE</t>
  </si>
  <si>
    <t>CHAMOULAUD</t>
  </si>
  <si>
    <t>Edwin-Danushan</t>
  </si>
  <si>
    <t>CHARRON</t>
  </si>
  <si>
    <t>CHAUVEL</t>
  </si>
  <si>
    <t>CHRISTEN</t>
  </si>
  <si>
    <t>CHTOUROU</t>
  </si>
  <si>
    <t>Ismaïl</t>
  </si>
  <si>
    <t>CLODONG LUCAS DE BAR</t>
  </si>
  <si>
    <t>COKSON GOMES</t>
  </si>
  <si>
    <t>CORPUZ</t>
  </si>
  <si>
    <t>CREPIN</t>
  </si>
  <si>
    <t>CREUSOT</t>
  </si>
  <si>
    <t>DA CUNHA JANVILLE</t>
  </si>
  <si>
    <t>DAHDAH</t>
  </si>
  <si>
    <t>Ines</t>
  </si>
  <si>
    <t>DAKKI</t>
  </si>
  <si>
    <t>Ziyed</t>
  </si>
  <si>
    <t>DAOUST GUILLEMAIN</t>
  </si>
  <si>
    <t>Félicien</t>
  </si>
  <si>
    <t>DAURON</t>
  </si>
  <si>
    <t>DE CHAUVIGNY</t>
  </si>
  <si>
    <t>DE ROUVILLE</t>
  </si>
  <si>
    <t>DE SA OLIVAL</t>
  </si>
  <si>
    <t>DELEGACZ</t>
  </si>
  <si>
    <t>DELHOUME</t>
  </si>
  <si>
    <t>Caius</t>
  </si>
  <si>
    <t>DEMAILLY ANTUNES</t>
  </si>
  <si>
    <t>DEROUX-DAUPHIN</t>
  </si>
  <si>
    <t>DESCHAMPS</t>
  </si>
  <si>
    <t>DETAL</t>
  </si>
  <si>
    <t>DIA COSTA</t>
  </si>
  <si>
    <t>Athena</t>
  </si>
  <si>
    <t>DIDRY</t>
  </si>
  <si>
    <t>DIE COTTET</t>
  </si>
  <si>
    <t>DJEBARA</t>
  </si>
  <si>
    <t>DJOUHRI</t>
  </si>
  <si>
    <t>Imad</t>
  </si>
  <si>
    <t>DOLECKI</t>
  </si>
  <si>
    <t>DOMINGUEZ</t>
  </si>
  <si>
    <t>DOS SANTOS NUNES</t>
  </si>
  <si>
    <t>DRAME</t>
  </si>
  <si>
    <t>Malick</t>
  </si>
  <si>
    <t>DROSNE</t>
  </si>
  <si>
    <t>Andréas</t>
  </si>
  <si>
    <t>DUBUCQ</t>
  </si>
  <si>
    <t>EL HOUSSAINI</t>
  </si>
  <si>
    <t>Arafat</t>
  </si>
  <si>
    <t>EL MOUAFI</t>
  </si>
  <si>
    <t>Talia</t>
  </si>
  <si>
    <t>ESSERHANI</t>
  </si>
  <si>
    <t>FAUCHER</t>
  </si>
  <si>
    <t>FAURE</t>
  </si>
  <si>
    <t>FEUGAROL COUREUR</t>
  </si>
  <si>
    <t>Kaïs</t>
  </si>
  <si>
    <t>FIANU</t>
  </si>
  <si>
    <t>FIESTAS DACHO</t>
  </si>
  <si>
    <t>FIORANI</t>
  </si>
  <si>
    <t>Francesco</t>
  </si>
  <si>
    <t>FIQUET</t>
  </si>
  <si>
    <t>FOLLIOT</t>
  </si>
  <si>
    <t>FONTAN MILESI</t>
  </si>
  <si>
    <t>FOSSO</t>
  </si>
  <si>
    <t>Isaiah</t>
  </si>
  <si>
    <t>FOULFOIN RENARD</t>
  </si>
  <si>
    <t>Maonis</t>
  </si>
  <si>
    <t>FRANGI</t>
  </si>
  <si>
    <t>FREDRIKSSON</t>
  </si>
  <si>
    <t>GALLIS</t>
  </si>
  <si>
    <t>GANDOU</t>
  </si>
  <si>
    <t>GARCIA-CORNIVEL</t>
  </si>
  <si>
    <t>Christopher</t>
  </si>
  <si>
    <t>GARNAUD</t>
  </si>
  <si>
    <t>GAUDOIN</t>
  </si>
  <si>
    <t>GENTRIC</t>
  </si>
  <si>
    <t>GINER</t>
  </si>
  <si>
    <t>Vladi</t>
  </si>
  <si>
    <t>GIRBAL POUJOL</t>
  </si>
  <si>
    <t>GODFERT DELICOURT</t>
  </si>
  <si>
    <t>Alyx</t>
  </si>
  <si>
    <t>GRISELIN AMEDEE</t>
  </si>
  <si>
    <t>GRISON</t>
  </si>
  <si>
    <t>GROH</t>
  </si>
  <si>
    <t>GUENIN RESLINGER</t>
  </si>
  <si>
    <t>GUERMIT</t>
  </si>
  <si>
    <t>Sacia</t>
  </si>
  <si>
    <t>GUEZOU</t>
  </si>
  <si>
    <t>GUILLARD BARNIER</t>
  </si>
  <si>
    <t>GUIMARD</t>
  </si>
  <si>
    <t>Annabelle</t>
  </si>
  <si>
    <t>GULBAY</t>
  </si>
  <si>
    <t>Fanny</t>
  </si>
  <si>
    <t>HENNION</t>
  </si>
  <si>
    <t>HETROY</t>
  </si>
  <si>
    <t>HEULLE</t>
  </si>
  <si>
    <t>Mirec</t>
  </si>
  <si>
    <t>HUGELE</t>
  </si>
  <si>
    <t>IKHLEF</t>
  </si>
  <si>
    <t>Mohamed Yasser</t>
  </si>
  <si>
    <t>IMHAUS</t>
  </si>
  <si>
    <t>Gaston</t>
  </si>
  <si>
    <t>JEMAI</t>
  </si>
  <si>
    <t>JIAN</t>
  </si>
  <si>
    <t>Frank</t>
  </si>
  <si>
    <t>JMEL</t>
  </si>
  <si>
    <t>Chedy</t>
  </si>
  <si>
    <t>JOUDRIER DESSART</t>
  </si>
  <si>
    <t>KACIMI</t>
  </si>
  <si>
    <t>Sarah</t>
  </si>
  <si>
    <t>KAHLOUCHE</t>
  </si>
  <si>
    <t>Wael</t>
  </si>
  <si>
    <t>KAMTCHOUM</t>
  </si>
  <si>
    <t>KAN BARBIER</t>
  </si>
  <si>
    <t>KARABULUT</t>
  </si>
  <si>
    <t>Fahri</t>
  </si>
  <si>
    <t>Ferhat</t>
  </si>
  <si>
    <t>KASSIMI</t>
  </si>
  <si>
    <t>KERBOEUF</t>
  </si>
  <si>
    <t>KERFAI</t>
  </si>
  <si>
    <t>KHALK</t>
  </si>
  <si>
    <t>KHAMDY</t>
  </si>
  <si>
    <t>KHETIB CHASTAINGT</t>
  </si>
  <si>
    <t>KIZIC</t>
  </si>
  <si>
    <t>Aleksej</t>
  </si>
  <si>
    <t>KOHNEH-CHAHRI</t>
  </si>
  <si>
    <t>KOTTO</t>
  </si>
  <si>
    <t>KUHN</t>
  </si>
  <si>
    <t>LAASSRT</t>
  </si>
  <si>
    <t>LABATUT</t>
  </si>
  <si>
    <t>LACOSTE</t>
  </si>
  <si>
    <t>Adan</t>
  </si>
  <si>
    <t>LAI</t>
  </si>
  <si>
    <t>Yong Han</t>
  </si>
  <si>
    <t>LARADE</t>
  </si>
  <si>
    <t>LARDIT</t>
  </si>
  <si>
    <t>LARRAGA</t>
  </si>
  <si>
    <t>LAUDE BOUSQUET</t>
  </si>
  <si>
    <t>LAUDON</t>
  </si>
  <si>
    <t>LAVENU</t>
  </si>
  <si>
    <t>LAZAROVICI</t>
  </si>
  <si>
    <t>LE FEVRE</t>
  </si>
  <si>
    <t>LE GOUX</t>
  </si>
  <si>
    <t>Mattis</t>
  </si>
  <si>
    <t>Ao Ling</t>
  </si>
  <si>
    <t>LEJEUNE</t>
  </si>
  <si>
    <t>Louis-Long</t>
  </si>
  <si>
    <t>LEVAILLANT FERRARI</t>
  </si>
  <si>
    <t>LEVESQUE</t>
  </si>
  <si>
    <t>LLORET</t>
  </si>
  <si>
    <t>MACALOU</t>
  </si>
  <si>
    <t>MAECKER GUIGUIN</t>
  </si>
  <si>
    <t>Apolline</t>
  </si>
  <si>
    <t>MAGNIER-MORENO</t>
  </si>
  <si>
    <t>MAHE</t>
  </si>
  <si>
    <t>Kenjy</t>
  </si>
  <si>
    <t>Kiany</t>
  </si>
  <si>
    <t>MAINDRON</t>
  </si>
  <si>
    <t>MAINGAULT</t>
  </si>
  <si>
    <t>MAKHLOUFI</t>
  </si>
  <si>
    <t>MAN</t>
  </si>
  <si>
    <t>MAO</t>
  </si>
  <si>
    <t>Néo</t>
  </si>
  <si>
    <t>MARCHESSEAU</t>
  </si>
  <si>
    <t>MARIAMPILLAI</t>
  </si>
  <si>
    <t>MARPEAUX</t>
  </si>
  <si>
    <t>MARQUET</t>
  </si>
  <si>
    <t>MARQUIER</t>
  </si>
  <si>
    <t>Swaly</t>
  </si>
  <si>
    <t>MASCLAUX RIVERA</t>
  </si>
  <si>
    <t>MEBARKI</t>
  </si>
  <si>
    <t>Aïmen</t>
  </si>
  <si>
    <t>MENARD</t>
  </si>
  <si>
    <t>MENDEZ</t>
  </si>
  <si>
    <t>MEZHERI</t>
  </si>
  <si>
    <t>Anes</t>
  </si>
  <si>
    <t>MICHOUX</t>
  </si>
  <si>
    <t>MILLET</t>
  </si>
  <si>
    <t>MILLOIS</t>
  </si>
  <si>
    <t>MINDAA</t>
  </si>
  <si>
    <t>MOHSINI</t>
  </si>
  <si>
    <t>MOISAN</t>
  </si>
  <si>
    <t>MOK</t>
  </si>
  <si>
    <t>Indrak</t>
  </si>
  <si>
    <t>MONFERRAN</t>
  </si>
  <si>
    <t>MOREIRA BERTRAND</t>
  </si>
  <si>
    <t>MOTTAGHI GHAMSARI</t>
  </si>
  <si>
    <t>Seyed Amirsam</t>
  </si>
  <si>
    <t>MURIS</t>
  </si>
  <si>
    <t>Matéis</t>
  </si>
  <si>
    <t>NETO</t>
  </si>
  <si>
    <t>Duy-Kim</t>
  </si>
  <si>
    <t>NGUYEN LE</t>
  </si>
  <si>
    <t>NGUYEN THI LUC</t>
  </si>
  <si>
    <t>NIAKATE</t>
  </si>
  <si>
    <t>Ibrahim</t>
  </si>
  <si>
    <t>NIANGANE</t>
  </si>
  <si>
    <t>Hanna</t>
  </si>
  <si>
    <t>NOSEL</t>
  </si>
  <si>
    <t>Willow</t>
  </si>
  <si>
    <t>Shino</t>
  </si>
  <si>
    <t>ONYEUGWO</t>
  </si>
  <si>
    <t>Daniel-Henry</t>
  </si>
  <si>
    <t>OROZCO</t>
  </si>
  <si>
    <t>PAGES</t>
  </si>
  <si>
    <t>Rosalie</t>
  </si>
  <si>
    <t>PAILLEY</t>
  </si>
  <si>
    <t>PANOSSIAN</t>
  </si>
  <si>
    <t>PARANT</t>
  </si>
  <si>
    <t>Malone</t>
  </si>
  <si>
    <t>PENICHOT</t>
  </si>
  <si>
    <t>PERCEVAULT</t>
  </si>
  <si>
    <t>PEREIRA LOPES</t>
  </si>
  <si>
    <t>PEREIRA VITAL</t>
  </si>
  <si>
    <t>PEREZ</t>
  </si>
  <si>
    <t>PERILLIER</t>
  </si>
  <si>
    <t>PETIBON</t>
  </si>
  <si>
    <t>Leopoldine</t>
  </si>
  <si>
    <t>PETROVSKI</t>
  </si>
  <si>
    <t>Mailine</t>
  </si>
  <si>
    <t>PICQ</t>
  </si>
  <si>
    <t>PIERRE</t>
  </si>
  <si>
    <t>PINTO</t>
  </si>
  <si>
    <t>PREVILLE</t>
  </si>
  <si>
    <t>Ellie</t>
  </si>
  <si>
    <t>PUIU</t>
  </si>
  <si>
    <t>QUINEGAGNE</t>
  </si>
  <si>
    <t>Nahël</t>
  </si>
  <si>
    <t>RABEFIRAISANA</t>
  </si>
  <si>
    <t>RACHEDI</t>
  </si>
  <si>
    <t>Jad</t>
  </si>
  <si>
    <t>RAVOR HAWTHORN</t>
  </si>
  <si>
    <t>RAYROLES</t>
  </si>
  <si>
    <t>REY FERRERI</t>
  </si>
  <si>
    <t>RICHON-ADAM</t>
  </si>
  <si>
    <t>Laybronn</t>
  </si>
  <si>
    <t>Aline</t>
  </si>
  <si>
    <t>ROMEO</t>
  </si>
  <si>
    <t>ROYON</t>
  </si>
  <si>
    <t>Jérémie</t>
  </si>
  <si>
    <t>RUGGIERO</t>
  </si>
  <si>
    <t>Giulio</t>
  </si>
  <si>
    <t>SANTOS</t>
  </si>
  <si>
    <t>SARAGA</t>
  </si>
  <si>
    <t>SCIASCIA M'BONGUI</t>
  </si>
  <si>
    <t>Eliote</t>
  </si>
  <si>
    <t>SEGALINI</t>
  </si>
  <si>
    <t>SEGGAR POIRIER</t>
  </si>
  <si>
    <t>SEMINOR</t>
  </si>
  <si>
    <t>SIEBER</t>
  </si>
  <si>
    <t>SIRE</t>
  </si>
  <si>
    <t>SMAILI</t>
  </si>
  <si>
    <t>Rachid</t>
  </si>
  <si>
    <t>SMIRI VALLEE</t>
  </si>
  <si>
    <t>SOLER</t>
  </si>
  <si>
    <t>SRAIEB</t>
  </si>
  <si>
    <t>Ritel</t>
  </si>
  <si>
    <t>STEGHENS</t>
  </si>
  <si>
    <t>STERNFELD</t>
  </si>
  <si>
    <t>STHOREZ</t>
  </si>
  <si>
    <t>TAIRI</t>
  </si>
  <si>
    <t>Saâd</t>
  </si>
  <si>
    <t>TALAOUBRID</t>
  </si>
  <si>
    <t>Assil</t>
  </si>
  <si>
    <t>TARIEL</t>
  </si>
  <si>
    <t>TELLE-LOUISSAINT</t>
  </si>
  <si>
    <t>Eyden</t>
  </si>
  <si>
    <t>TELLIER</t>
  </si>
  <si>
    <t>Vincenzo</t>
  </si>
  <si>
    <t>TERREAU</t>
  </si>
  <si>
    <t>THOMASSEY</t>
  </si>
  <si>
    <t>TIMIS</t>
  </si>
  <si>
    <t>TOUILLIER</t>
  </si>
  <si>
    <t>TRAN CARLIER</t>
  </si>
  <si>
    <t>TRANQUILLE</t>
  </si>
  <si>
    <t>TREJO ROUILLARD</t>
  </si>
  <si>
    <t>VALENTE</t>
  </si>
  <si>
    <t>VANDROY</t>
  </si>
  <si>
    <t>Pierre-Suresh</t>
  </si>
  <si>
    <t>VANHA</t>
  </si>
  <si>
    <t>Joakim</t>
  </si>
  <si>
    <t>VENCATACHELLUM-BADIER</t>
  </si>
  <si>
    <t>VERDEROSA</t>
  </si>
  <si>
    <t>Tamelya</t>
  </si>
  <si>
    <t>VERNIER</t>
  </si>
  <si>
    <t>VIALLARD DARMON</t>
  </si>
  <si>
    <t>VIGOUROUX-BLANC</t>
  </si>
  <si>
    <t>VILLAIN</t>
  </si>
  <si>
    <t>VILLAR SCIARLI</t>
  </si>
  <si>
    <t>Anna-Livia</t>
  </si>
  <si>
    <t>VILLENEUVE</t>
  </si>
  <si>
    <t>Axelle</t>
  </si>
  <si>
    <t>VIVET</t>
  </si>
  <si>
    <t>Doryan</t>
  </si>
  <si>
    <t>VOIRGARD</t>
  </si>
  <si>
    <t>Diégo</t>
  </si>
  <si>
    <t>VUILLEMIN</t>
  </si>
  <si>
    <t>Romy</t>
  </si>
  <si>
    <t>WALLEZ</t>
  </si>
  <si>
    <t>WARTER</t>
  </si>
  <si>
    <t>WESTERBERG</t>
  </si>
  <si>
    <t>WISSOCQ</t>
  </si>
  <si>
    <t>Waren</t>
  </si>
  <si>
    <t>WOLFELSBERGER</t>
  </si>
  <si>
    <t>YONTCHOUHA</t>
  </si>
  <si>
    <t>Lenzo</t>
  </si>
  <si>
    <t>ZARBA</t>
  </si>
  <si>
    <t>Aksel</t>
  </si>
  <si>
    <t>ZENG</t>
  </si>
  <si>
    <t>ZINCIROGLU</t>
  </si>
  <si>
    <t>Egan</t>
  </si>
  <si>
    <t>ZINI</t>
  </si>
  <si>
    <t>Soulaymane</t>
  </si>
  <si>
    <t>Killian</t>
  </si>
  <si>
    <t>AYACHE</t>
  </si>
  <si>
    <t>BALY</t>
  </si>
  <si>
    <t>BELRADJAA</t>
  </si>
  <si>
    <t>BEN HAMOUDA</t>
  </si>
  <si>
    <t>Iyed</t>
  </si>
  <si>
    <t>BERTINI PASCAL</t>
  </si>
  <si>
    <t>BOULE</t>
  </si>
  <si>
    <t>Milhan</t>
  </si>
  <si>
    <t>BOUTHIER</t>
  </si>
  <si>
    <t>BUCHALET</t>
  </si>
  <si>
    <t>CALAIS ALVES</t>
  </si>
  <si>
    <t>CAMUS</t>
  </si>
  <si>
    <t>CIPRIANI</t>
  </si>
  <si>
    <t>COLMAR</t>
  </si>
  <si>
    <t>COULIBALY</t>
  </si>
  <si>
    <t>Abraham Ethan</t>
  </si>
  <si>
    <t>COURTOIS MAISTRE</t>
  </si>
  <si>
    <t>DAGNET</t>
  </si>
  <si>
    <t>DEHONGER</t>
  </si>
  <si>
    <t>DIMALANTA</t>
  </si>
  <si>
    <t>Victoire</t>
  </si>
  <si>
    <t>DYVORNE</t>
  </si>
  <si>
    <t>FEUILLET</t>
  </si>
  <si>
    <t>HOBBS</t>
  </si>
  <si>
    <t>HUET PEREIRA</t>
  </si>
  <si>
    <t>JAUFFRET-LE</t>
  </si>
  <si>
    <t>JUNG</t>
  </si>
  <si>
    <t>KIFFER</t>
  </si>
  <si>
    <t>LAHMADI</t>
  </si>
  <si>
    <t>LAPERE SAMY</t>
  </si>
  <si>
    <t>LOCICERO</t>
  </si>
  <si>
    <t>MANIVANNA</t>
  </si>
  <si>
    <t>Viyan</t>
  </si>
  <si>
    <t>MARZIALE</t>
  </si>
  <si>
    <t>MAZET TEIXEIRA</t>
  </si>
  <si>
    <t>Moana</t>
  </si>
  <si>
    <t>MORA CUARDOS</t>
  </si>
  <si>
    <t>NAVEAU</t>
  </si>
  <si>
    <t>NECER</t>
  </si>
  <si>
    <t>OBUKHOV</t>
  </si>
  <si>
    <t>PAL</t>
  </si>
  <si>
    <t>PINARD JAVERCOWSKI</t>
  </si>
  <si>
    <t>PORTEHAULT</t>
  </si>
  <si>
    <t>ROSENWALD</t>
  </si>
  <si>
    <t>Ethel</t>
  </si>
  <si>
    <t>SCHMITT VASSE</t>
  </si>
  <si>
    <t>SINNATAMBY</t>
  </si>
  <si>
    <t>Varay</t>
  </si>
  <si>
    <t>SISOMBATH</t>
  </si>
  <si>
    <t>SLAMA</t>
  </si>
  <si>
    <t>VAN HEMELRYCK</t>
  </si>
  <si>
    <t>XAYASANE</t>
  </si>
  <si>
    <t>YE</t>
  </si>
  <si>
    <t>Mathew</t>
  </si>
  <si>
    <t>ZAIDI</t>
  </si>
  <si>
    <t>BENDEKA</t>
  </si>
  <si>
    <t>Bradley</t>
  </si>
  <si>
    <t>Jean-Baptiste</t>
  </si>
  <si>
    <t>FRANCOIS LEFEVRE</t>
  </si>
  <si>
    <t>LAFONT</t>
  </si>
  <si>
    <t>LE PROVOST</t>
  </si>
  <si>
    <t>MESGUICHE</t>
  </si>
  <si>
    <t>PAQUETTE</t>
  </si>
  <si>
    <t>PEZERON</t>
  </si>
  <si>
    <t>SANZ</t>
  </si>
  <si>
    <t>SOMMACAL</t>
  </si>
  <si>
    <t>Jalys</t>
  </si>
  <si>
    <t>SOR</t>
  </si>
  <si>
    <t>Dara</t>
  </si>
  <si>
    <t>WALLAERT TABOURE</t>
  </si>
  <si>
    <t>Eli</t>
  </si>
  <si>
    <t>Q:\2025-2026\ChJeunes\Dev\Extracts\Licenciés_2026-02-04.xlsx</t>
  </si>
  <si>
    <t>ABD EL MONEIM</t>
  </si>
  <si>
    <t>ABUDUREHEMAN</t>
  </si>
  <si>
    <t>Abdusami</t>
  </si>
  <si>
    <t>AGAKERIMOV</t>
  </si>
  <si>
    <t>Marie</t>
  </si>
  <si>
    <t>AMGHAR PINTO BASTOS</t>
  </si>
  <si>
    <t>AOURIR</t>
  </si>
  <si>
    <t>APOSTOLOV</t>
  </si>
  <si>
    <t>ARCHIMEDE</t>
  </si>
  <si>
    <t>AUZAS</t>
  </si>
  <si>
    <t>BELKESSAM</t>
  </si>
  <si>
    <t>Elissa</t>
  </si>
  <si>
    <t>Jérémy</t>
  </si>
  <si>
    <t>BENABOU</t>
  </si>
  <si>
    <t>BENHAIEM</t>
  </si>
  <si>
    <t>BERTILLE</t>
  </si>
  <si>
    <t>BIGNOTTI</t>
  </si>
  <si>
    <t>BOBINET</t>
  </si>
  <si>
    <t>BOUZIT</t>
  </si>
  <si>
    <t>Manyl Mohamed</t>
  </si>
  <si>
    <t>BRINZA</t>
  </si>
  <si>
    <t>Alexandru</t>
  </si>
  <si>
    <t>BRUGIDOU TUDARE</t>
  </si>
  <si>
    <t>BUI</t>
  </si>
  <si>
    <t>The-Vinh</t>
  </si>
  <si>
    <t>Kimi</t>
  </si>
  <si>
    <t>Lorik</t>
  </si>
  <si>
    <t>CHEMLAL</t>
  </si>
  <si>
    <t>CHENNINE</t>
  </si>
  <si>
    <t>CHESA</t>
  </si>
  <si>
    <t>CODREANU</t>
  </si>
  <si>
    <t>Razvan</t>
  </si>
  <si>
    <t>DA COSTA DIERS</t>
  </si>
  <si>
    <t>DELIGNY</t>
  </si>
  <si>
    <t>DELZANGLE</t>
  </si>
  <si>
    <t>DI PROSPERO</t>
  </si>
  <si>
    <t>Flavio</t>
  </si>
  <si>
    <t>Abdoulaye</t>
  </si>
  <si>
    <t>DIEYE</t>
  </si>
  <si>
    <t>Ibrahima Lo</t>
  </si>
  <si>
    <t>DJABER</t>
  </si>
  <si>
    <t>Myrine</t>
  </si>
  <si>
    <t>Safwen</t>
  </si>
  <si>
    <t>Issam</t>
  </si>
  <si>
    <t>DOUCET</t>
  </si>
  <si>
    <t>Kyle</t>
  </si>
  <si>
    <t>Témy</t>
  </si>
  <si>
    <t>GROUAS</t>
  </si>
  <si>
    <t>GUILLETMOT</t>
  </si>
  <si>
    <t>HAMRAIE</t>
  </si>
  <si>
    <t>IUND-CHAFFIOT</t>
  </si>
  <si>
    <t>Vicky</t>
  </si>
  <si>
    <t>JOUVIE MESSAGE</t>
  </si>
  <si>
    <t>KANE</t>
  </si>
  <si>
    <t>Souleymane</t>
  </si>
  <si>
    <t>LADHARI</t>
  </si>
  <si>
    <t>LE MOULEC</t>
  </si>
  <si>
    <t>Ivan</t>
  </si>
  <si>
    <t>LOUNIS</t>
  </si>
  <si>
    <t>Kelyan</t>
  </si>
  <si>
    <t>MABROUKI</t>
  </si>
  <si>
    <t>Ahmed Yassir</t>
  </si>
  <si>
    <t>MALFAIT</t>
  </si>
  <si>
    <t>Cassius</t>
  </si>
  <si>
    <t>MANZONI</t>
  </si>
  <si>
    <t>Marwa</t>
  </si>
  <si>
    <t>MOGHBEL</t>
  </si>
  <si>
    <t>MONTI</t>
  </si>
  <si>
    <t>MOUGIN</t>
  </si>
  <si>
    <t>NAU</t>
  </si>
  <si>
    <t>NEGOESCU</t>
  </si>
  <si>
    <t>Maya Elena</t>
  </si>
  <si>
    <t>Indya</t>
  </si>
  <si>
    <t>PERRAULT-BOUVIER</t>
  </si>
  <si>
    <t>Tahis</t>
  </si>
  <si>
    <t>PEYTAVIN</t>
  </si>
  <si>
    <t>PINOTEAU</t>
  </si>
  <si>
    <t>QUELIN</t>
  </si>
  <si>
    <t>RAMSAWMY</t>
  </si>
  <si>
    <t>Keshan</t>
  </si>
  <si>
    <t>RECLUS</t>
  </si>
  <si>
    <t>ROBLOT</t>
  </si>
  <si>
    <t>ROUIS</t>
  </si>
  <si>
    <t>SABIN</t>
  </si>
  <si>
    <t>SIAGH</t>
  </si>
  <si>
    <t>SILVA LEFEVRE</t>
  </si>
  <si>
    <t>SOUBEILLE</t>
  </si>
  <si>
    <t>SUCRA</t>
  </si>
  <si>
    <t>THIERRY</t>
  </si>
  <si>
    <t>Mattias</t>
  </si>
  <si>
    <t>Fanta</t>
  </si>
  <si>
    <t>YOULA</t>
  </si>
  <si>
    <t>ZERBANI</t>
  </si>
  <si>
    <t>Yuna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</si>
</sst>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#0;;0"/>
    <numFmt numFmtId="169" formatCode="_(* #,##0_);_(* \(#,##0\);_(* &quot;-&quot;??_);_(@_)"/>
    <numFmt numFmtId="170" formatCode="0#######"/>
  </numFmts>
  <fonts count="6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i/>
      <sz val="8"/>
      <color rgb="FF1A5499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12"/>
      <color rgb="FF1A5499"/>
      <name val="Calibri"/>
      <family val="2"/>
      <scheme val="minor"/>
    </font>
    <font>
      <sz val="11"/>
      <color rgb="FF1A5499"/>
      <name val="Arial"/>
      <family val="2"/>
    </font>
    <font>
      <b/>
      <sz val="20"/>
      <color rgb="FF1A5499"/>
      <name val="Arial"/>
      <family val="2"/>
    </font>
    <font>
      <b/>
      <sz val="12"/>
      <color rgb="FF1A5499"/>
      <name val="Arial Narrow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b/>
      <sz val="10"/>
      <color rgb="FF1A5499"/>
      <name val="Arial Black"/>
      <family val="2"/>
    </font>
    <font>
      <sz val="10"/>
      <color rgb="FF1A5499"/>
      <name val="Arial Black"/>
      <family val="2"/>
    </font>
    <font>
      <b/>
      <u/>
      <sz val="20"/>
      <color rgb="FF0000FF"/>
      <name val="Arial"/>
      <family val="2"/>
    </font>
    <font>
      <i/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sz val="9"/>
      <color rgb="FF1A5499"/>
      <name val="Arial Narrow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sz val="10"/>
      <color rgb="FF1A5499"/>
      <name val="Arial Narrow"/>
      <family val="2"/>
    </font>
    <font>
      <b/>
      <sz val="18"/>
      <color rgb="FF0000FF"/>
      <name val="Arial"/>
      <family val="2"/>
    </font>
    <font>
      <i/>
      <sz val="12"/>
      <color rgb="FF0000FF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  <font>
      <b/>
      <sz val="16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008000"/>
      <name val="Arial"/>
      <family val="2"/>
    </font>
    <font>
      <sz val="12"/>
      <color rgb="FF0000FF"/>
      <name val="Arial"/>
      <family val="2"/>
    </font>
    <font>
      <b/>
      <sz val="10"/>
      <color rgb="FF00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1"/>
      <color rgb="FFC0C0C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  <fill>
      <patternFill patternType="mediumGray">
        <fgColor rgb="FF1A5499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/>
      <diagonal/>
    </border>
    <border>
      <left style="thin">
        <color indexed="64"/>
      </left>
      <right style="thin">
        <color indexed="64"/>
      </right>
      <top style="thin">
        <color rgb="FF1A5499"/>
      </top>
      <bottom/>
      <diagonal/>
    </border>
    <border>
      <left style="thin">
        <color rgb="FF1A5499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/>
      <diagonal/>
    </border>
    <border>
      <left style="thin">
        <color indexed="64"/>
      </left>
      <right/>
      <top/>
      <bottom style="thin">
        <color rgb="FF1A5499"/>
      </bottom>
      <diagonal/>
    </border>
    <border>
      <left style="medium">
        <color rgb="FF1A5499"/>
      </left>
      <right style="thin">
        <color indexed="64"/>
      </right>
      <top style="medium">
        <color rgb="FF1A5499"/>
      </top>
      <bottom/>
      <diagonal/>
    </border>
    <border>
      <left style="thin">
        <color indexed="64"/>
      </left>
      <right style="medium">
        <color rgb="FF1A5499"/>
      </right>
      <top style="medium">
        <color rgb="FF1A5499"/>
      </top>
      <bottom/>
      <diagonal/>
    </border>
    <border>
      <left style="medium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medium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medium">
        <color rgb="FF1A5499"/>
      </right>
      <top style="thin">
        <color rgb="FF1A5499"/>
      </top>
      <bottom/>
      <diagonal/>
    </border>
    <border>
      <left style="medium">
        <color rgb="FF1A5499"/>
      </left>
      <right/>
      <top style="medium">
        <color rgb="FF1A5499"/>
      </top>
      <bottom style="medium">
        <color rgb="FF1A5499"/>
      </bottom>
      <diagonal/>
    </border>
    <border>
      <left/>
      <right/>
      <top style="medium">
        <color rgb="FF1A5499"/>
      </top>
      <bottom style="medium">
        <color rgb="FF1A5499"/>
      </bottom>
      <diagonal/>
    </border>
    <border>
      <left/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rgb="FF1A5499"/>
      </left>
      <right style="medium">
        <color rgb="FF1A5499"/>
      </right>
      <top style="medium">
        <color rgb="FF1A5499"/>
      </top>
      <bottom style="medium">
        <color rgb="FF1A5499"/>
      </bottom>
      <diagonal/>
    </border>
    <border>
      <left/>
      <right style="thin">
        <color theme="0" tint="-0.14996795556505021"/>
      </right>
      <top style="thin">
        <color rgb="FF1A5499"/>
      </top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 style="medium">
        <color rgb="FF1A5499"/>
      </left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14996795556505021"/>
      </left>
      <right style="medium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79">
    <xf numFmtId="0" fontId="0" fillId="0" borderId="0" xfId="0"/>
    <xf numFmtId="166" fontId="12" fillId="0" borderId="0" xfId="2" applyNumberFormat="1" applyFont="1" applyAlignment="1" applyProtection="1">
      <alignment vertical="center"/>
    </xf>
    <xf numFmtId="167" fontId="12" fillId="0" borderId="0" xfId="2" applyNumberFormat="1" applyFont="1" applyAlignment="1" applyProtection="1">
      <alignment vertical="center"/>
    </xf>
    <xf numFmtId="167" fontId="28" fillId="0" borderId="0" xfId="2" applyNumberFormat="1" applyFont="1" applyAlignment="1" applyProtection="1">
      <alignment vertical="center"/>
    </xf>
    <xf numFmtId="169" fontId="18" fillId="0" borderId="47" xfId="2" applyNumberFormat="1" applyFont="1" applyFill="1" applyBorder="1" applyAlignment="1" applyProtection="1">
      <alignment vertical="center"/>
    </xf>
    <xf numFmtId="169" fontId="3" fillId="0" borderId="0" xfId="2" applyNumberFormat="1" applyFont="1" applyBorder="1" applyAlignment="1" applyProtection="1">
      <alignment horizontal="center" vertical="center"/>
    </xf>
    <xf numFmtId="169" fontId="56" fillId="6" borderId="56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5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9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8" fillId="0" borderId="0" xfId="0" applyFont="1" applyProtection="1"/>
    <xf numFmtId="14" fontId="28" fillId="0" borderId="0" xfId="0" applyNumberFormat="1" applyFont="1" applyAlignment="1" applyProtection="1">
      <alignment horizontal="center"/>
    </xf>
    <xf numFmtId="0" fontId="4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18" fillId="8" borderId="41" xfId="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18" fillId="0" borderId="48" xfId="0" applyFont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18" fillId="0" borderId="51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/>
    </xf>
    <xf numFmtId="0" fontId="18" fillId="0" borderId="53" xfId="0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168" fontId="21" fillId="0" borderId="0" xfId="0" applyNumberFormat="1" applyFont="1" applyAlignment="1" applyProtection="1">
      <alignment vertical="center"/>
    </xf>
    <xf numFmtId="168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44" fillId="0" borderId="4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5" fillId="0" borderId="48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horizontal="center" vertical="center"/>
    </xf>
    <xf numFmtId="0" fontId="23" fillId="2" borderId="68" xfId="0" applyFont="1" applyFill="1" applyBorder="1" applyAlignment="1" applyProtection="1">
      <alignment horizontal="center" vertical="center"/>
    </xf>
    <xf numFmtId="0" fontId="23" fillId="2" borderId="69" xfId="0" applyFont="1" applyFill="1" applyBorder="1" applyAlignment="1" applyProtection="1">
      <alignment horizontal="center" vertical="center"/>
    </xf>
    <xf numFmtId="0" fontId="23" fillId="9" borderId="68" xfId="0" applyFont="1" applyFill="1" applyBorder="1" applyAlignment="1" applyProtection="1">
      <alignment vertical="center"/>
    </xf>
    <xf numFmtId="0" fontId="23" fillId="9" borderId="69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5" fillId="0" borderId="51" xfId="0" applyFont="1" applyBorder="1" applyAlignment="1" applyProtection="1">
      <alignment vertical="center"/>
    </xf>
    <xf numFmtId="0" fontId="45" fillId="0" borderId="53" xfId="0" applyFont="1" applyBorder="1" applyAlignment="1" applyProtection="1">
      <alignment vertical="center"/>
    </xf>
    <xf numFmtId="0" fontId="48" fillId="0" borderId="0" xfId="0" applyFont="1" applyAlignment="1" applyProtection="1">
      <alignment horizontal="center" vertical="center"/>
    </xf>
    <xf numFmtId="0" fontId="45" fillId="0" borderId="45" xfId="0" applyFont="1" applyBorder="1" applyAlignment="1" applyProtection="1">
      <alignment horizontal="center" vertical="center"/>
    </xf>
    <xf numFmtId="0" fontId="23" fillId="9" borderId="70" xfId="0" applyFont="1" applyFill="1" applyBorder="1" applyAlignment="1" applyProtection="1">
      <alignment vertical="center"/>
    </xf>
    <xf numFmtId="0" fontId="23" fillId="9" borderId="71" xfId="0" applyFont="1" applyFill="1" applyBorder="1" applyAlignment="1" applyProtection="1">
      <alignment vertical="center"/>
    </xf>
    <xf numFmtId="0" fontId="23" fillId="2" borderId="70" xfId="0" applyFont="1" applyFill="1" applyBorder="1" applyAlignment="1" applyProtection="1">
      <alignment horizontal="center" vertical="center"/>
    </xf>
    <xf numFmtId="0" fontId="23" fillId="2" borderId="71" xfId="0" applyFont="1" applyFill="1" applyBorder="1" applyAlignment="1" applyProtection="1">
      <alignment horizontal="center" vertical="center"/>
    </xf>
    <xf numFmtId="0" fontId="4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" fontId="12" fillId="0" borderId="0" xfId="0" applyNumberFormat="1" applyFont="1" applyAlignment="1" applyProtection="1">
      <alignment vertical="center"/>
    </xf>
    <xf numFmtId="1" fontId="15" fillId="0" borderId="0" xfId="0" applyNumberFormat="1" applyFont="1" applyAlignment="1" applyProtection="1">
      <alignment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vertical="center"/>
    </xf>
    <xf numFmtId="0" fontId="12" fillId="0" borderId="31" xfId="0" applyFont="1" applyBorder="1" applyAlignment="1" applyProtection="1">
      <alignment vertical="center"/>
    </xf>
    <xf numFmtId="0" fontId="12" fillId="0" borderId="32" xfId="0" applyFont="1" applyBorder="1" applyAlignment="1" applyProtection="1">
      <alignment vertical="center"/>
    </xf>
    <xf numFmtId="0" fontId="23" fillId="0" borderId="51" xfId="0" applyFont="1" applyBorder="1" applyAlignment="1" applyProtection="1">
      <alignment vertical="center"/>
    </xf>
    <xf numFmtId="0" fontId="23" fillId="0" borderId="52" xfId="0" applyFont="1" applyBorder="1" applyAlignment="1" applyProtection="1">
      <alignment vertical="center"/>
    </xf>
    <xf numFmtId="0" fontId="18" fillId="0" borderId="51" xfId="0" applyFont="1" applyBorder="1" applyAlignment="1" applyProtection="1">
      <alignment vertical="center"/>
    </xf>
    <xf numFmtId="0" fontId="18" fillId="0" borderId="52" xfId="0" applyFont="1" applyBorder="1" applyAlignment="1" applyProtection="1">
      <alignment vertical="center"/>
    </xf>
    <xf numFmtId="0" fontId="18" fillId="0" borderId="51" xfId="0" applyFont="1" applyBorder="1" applyAlignment="1" applyProtection="1">
      <alignment horizontal="left" vertical="center"/>
    </xf>
    <xf numFmtId="0" fontId="18" fillId="0" borderId="53" xfId="0" applyFont="1" applyBorder="1" applyAlignment="1" applyProtection="1">
      <alignment horizontal="left" vertical="center"/>
    </xf>
    <xf numFmtId="0" fontId="18" fillId="0" borderId="54" xfId="0" applyFont="1" applyBorder="1" applyAlignment="1" applyProtection="1">
      <alignment vertical="center"/>
    </xf>
    <xf numFmtId="0" fontId="23" fillId="0" borderId="53" xfId="0" applyFont="1" applyBorder="1" applyAlignment="1" applyProtection="1">
      <alignment vertical="center"/>
    </xf>
    <xf numFmtId="0" fontId="23" fillId="0" borderId="54" xfId="0" applyFont="1" applyBorder="1" applyAlignment="1" applyProtection="1">
      <alignment vertical="center"/>
    </xf>
    <xf numFmtId="0" fontId="23" fillId="0" borderId="5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1" fontId="56" fillId="6" borderId="56" xfId="0" applyNumberFormat="1" applyFont="1" applyFill="1" applyBorder="1" applyAlignment="1" applyProtection="1">
      <alignment horizontal="center" vertical="center" wrapText="1"/>
    </xf>
    <xf numFmtId="49" fontId="56" fillId="6" borderId="56" xfId="0" applyNumberFormat="1" applyFont="1" applyFill="1" applyBorder="1" applyAlignment="1" applyProtection="1">
      <alignment horizontal="left" vertical="center" wrapText="1"/>
    </xf>
    <xf numFmtId="170" fontId="56" fillId="6" borderId="56" xfId="0" applyNumberFormat="1" applyFont="1" applyFill="1" applyBorder="1" applyAlignment="1" applyProtection="1">
      <alignment horizontal="center" vertical="center" wrapText="1"/>
    </xf>
    <xf numFmtId="14" fontId="55" fillId="0" borderId="0" xfId="3" applyNumberFormat="1" applyFont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center" vertical="center"/>
    </xf>
    <xf numFmtId="170" fontId="3" fillId="0" borderId="0" xfId="0" applyNumberFormat="1" applyFont="1" applyAlignment="1" applyProtection="1">
      <alignment horizontal="center" vertical="center"/>
    </xf>
    <xf numFmtId="0" fontId="4" fillId="7" borderId="56" xfId="0" applyFont="1" applyFill="1" applyBorder="1" applyAlignment="1" applyProtection="1">
      <alignment vertical="center" wrapText="1"/>
    </xf>
    <xf numFmtId="170" fontId="4" fillId="7" borderId="5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0" borderId="24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84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5" fillId="0" borderId="86" xfId="0" applyFont="1" applyBorder="1" applyAlignment="1" applyProtection="1">
      <alignment horizontal="center" vertical="center" wrapText="1"/>
    </xf>
    <xf numFmtId="0" fontId="5" fillId="0" borderId="87" xfId="0" applyFont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/>
    </xf>
    <xf numFmtId="0" fontId="23" fillId="5" borderId="68" xfId="0" applyFont="1" applyFill="1" applyBorder="1" applyAlignment="1" applyProtection="1">
      <alignment horizontal="center" vertical="center" wrapText="1"/>
    </xf>
    <xf numFmtId="0" fontId="23" fillId="5" borderId="88" xfId="0" applyFont="1" applyFill="1" applyBorder="1" applyAlignment="1" applyProtection="1">
      <alignment horizontal="center" vertical="center"/>
    </xf>
    <xf numFmtId="0" fontId="23" fillId="5" borderId="74" xfId="0" applyFont="1" applyFill="1" applyBorder="1" applyAlignment="1" applyProtection="1">
      <alignment horizontal="center" vertical="center"/>
    </xf>
    <xf numFmtId="0" fontId="23" fillId="3" borderId="69" xfId="0" applyFont="1" applyFill="1" applyBorder="1" applyAlignment="1" applyProtection="1">
      <alignment horizontal="center" vertical="center" wrapText="1"/>
    </xf>
    <xf numFmtId="0" fontId="23" fillId="3" borderId="75" xfId="0" applyFont="1" applyFill="1" applyBorder="1" applyAlignment="1" applyProtection="1">
      <alignment horizontal="center" vertical="center"/>
    </xf>
    <xf numFmtId="0" fontId="23" fillId="4" borderId="68" xfId="0" applyFont="1" applyFill="1" applyBorder="1" applyAlignment="1" applyProtection="1">
      <alignment horizontal="center" vertical="center" wrapText="1"/>
    </xf>
    <xf numFmtId="0" fontId="23" fillId="4" borderId="69" xfId="0" applyFont="1" applyFill="1" applyBorder="1" applyAlignment="1" applyProtection="1">
      <alignment horizontal="center" vertical="center" wrapText="1"/>
    </xf>
    <xf numFmtId="0" fontId="23" fillId="4" borderId="88" xfId="0" applyFont="1" applyFill="1" applyBorder="1" applyAlignment="1" applyProtection="1">
      <alignment horizontal="center" vertical="center"/>
    </xf>
    <xf numFmtId="0" fontId="23" fillId="4" borderId="75" xfId="0" applyFont="1" applyFill="1" applyBorder="1" applyAlignment="1" applyProtection="1">
      <alignment horizontal="center" vertical="center"/>
    </xf>
    <xf numFmtId="0" fontId="5" fillId="0" borderId="89" xfId="0" applyFont="1" applyBorder="1" applyAlignment="1" applyProtection="1">
      <alignment horizontal="center" vertical="center" wrapText="1"/>
    </xf>
    <xf numFmtId="0" fontId="5" fillId="0" borderId="9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60" fillId="0" borderId="93" xfId="0" applyFont="1" applyBorder="1" applyAlignment="1" applyProtection="1">
      <alignment horizontal="center" vertical="center"/>
    </xf>
    <xf numFmtId="0" fontId="7" fillId="0" borderId="95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95" xfId="0" applyBorder="1" applyProtection="1"/>
    <xf numFmtId="0" fontId="6" fillId="0" borderId="9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11" borderId="0" xfId="0" applyFill="1" applyProtection="1"/>
    <xf numFmtId="0" fontId="0" fillId="11" borderId="0" xfId="0" applyFill="1" applyAlignment="1" applyProtection="1">
      <alignment vertical="center"/>
    </xf>
    <xf numFmtId="0" fontId="0" fillId="11" borderId="0" xfId="0" applyFill="1" applyAlignment="1" applyProtection="1">
      <alignment horizontal="center" vertical="center"/>
    </xf>
    <xf numFmtId="0" fontId="1" fillId="11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55" fillId="0" borderId="81" xfId="3" applyNumberFormat="1" applyFont="1" applyBorder="1" applyAlignment="1" applyProtection="1">
      <alignment horizontal="right" vertical="center" wrapText="1"/>
    </xf>
    <xf numFmtId="0" fontId="66" fillId="11" borderId="0" xfId="0" applyFont="1" applyFill="1" applyAlignment="1" applyProtection="1">
      <alignment horizontal="center" vertical="center"/>
    </xf>
    <xf numFmtId="0" fontId="66" fillId="0" borderId="0" xfId="0" applyFont="1" applyAlignment="1" applyProtection="1">
      <alignment horizontal="center" vertical="center"/>
    </xf>
    <xf numFmtId="0" fontId="7" fillId="11" borderId="0" xfId="0" applyFont="1" applyFill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1" fillId="0" borderId="41" xfId="0" applyFont="1" applyBorder="1" applyAlignment="1" applyProtection="1">
      <alignment horizontal="center" vertical="center"/>
    </xf>
    <xf numFmtId="1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0" borderId="94" xfId="0" applyFont="1" applyBorder="1" applyAlignment="1" applyProtection="1">
      <alignment horizontal="left" vertical="center"/>
    </xf>
    <xf numFmtId="0" fontId="5" fillId="0" borderId="96" xfId="0" applyNumberFormat="1" applyFont="1" applyFill="1" applyBorder="1" applyAlignment="1" applyProtection="1">
      <alignment horizontal="left" vertical="center" indent="1"/>
    </xf>
    <xf numFmtId="0" fontId="12" fillId="0" borderId="0" xfId="0" applyFont="1" applyProtection="1"/>
    <xf numFmtId="0" fontId="3" fillId="0" borderId="0" xfId="0" applyFont="1" applyAlignment="1" applyProtection="1">
      <alignment horizontal="center" vertical="center"/>
    </xf>
    <xf numFmtId="166" fontId="32" fillId="5" borderId="1" xfId="2" applyNumberFormat="1" applyFont="1" applyFill="1" applyBorder="1" applyAlignment="1" applyProtection="1">
      <alignment horizontal="center"/>
      <protection locked="0"/>
    </xf>
    <xf numFmtId="166" fontId="58" fillId="5" borderId="13" xfId="2" applyNumberFormat="1" applyFont="1" applyFill="1" applyBorder="1" applyAlignment="1" applyProtection="1">
      <alignment horizontal="center" vertical="center"/>
      <protection locked="0"/>
    </xf>
    <xf numFmtId="166" fontId="9" fillId="6" borderId="1" xfId="2" applyNumberFormat="1" applyFont="1" applyFill="1" applyBorder="1" applyAlignment="1" applyProtection="1">
      <alignment horizontal="center" vertical="center"/>
      <protection locked="0"/>
    </xf>
    <xf numFmtId="169" fontId="18" fillId="4" borderId="47" xfId="2" applyNumberFormat="1" applyFont="1" applyFill="1" applyBorder="1" applyAlignment="1" applyProtection="1">
      <alignment vertical="center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169" fontId="18" fillId="5" borderId="47" xfId="2" applyNumberFormat="1" applyFont="1" applyFill="1" applyBorder="1" applyAlignment="1" applyProtection="1">
      <alignment vertical="center"/>
      <protection locked="0"/>
    </xf>
    <xf numFmtId="169" fontId="18" fillId="3" borderId="47" xfId="2" applyNumberFormat="1" applyFont="1" applyFill="1" applyBorder="1" applyAlignment="1" applyProtection="1">
      <alignment vertical="center"/>
      <protection locked="0"/>
    </xf>
    <xf numFmtId="0" fontId="50" fillId="5" borderId="45" xfId="0" applyFont="1" applyFill="1" applyBorder="1" applyAlignment="1" applyProtection="1">
      <alignment horizontal="center" vertical="center"/>
      <protection locked="0"/>
    </xf>
    <xf numFmtId="0" fontId="50" fillId="3" borderId="46" xfId="0" applyFont="1" applyFill="1" applyBorder="1" applyAlignment="1" applyProtection="1">
      <alignment horizontal="center" vertical="center"/>
      <protection locked="0"/>
    </xf>
    <xf numFmtId="0" fontId="50" fillId="4" borderId="45" xfId="0" applyFont="1" applyFill="1" applyBorder="1" applyAlignment="1" applyProtection="1">
      <alignment horizontal="center" vertical="center"/>
      <protection locked="0"/>
    </xf>
    <xf numFmtId="0" fontId="50" fillId="4" borderId="46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3" fontId="3" fillId="10" borderId="56" xfId="2" applyNumberFormat="1" applyFont="1" applyFill="1" applyBorder="1" applyAlignment="1" applyProtection="1">
      <alignment horizontal="center" vertical="center"/>
      <protection locked="0"/>
    </xf>
    <xf numFmtId="3" fontId="3" fillId="10" borderId="96" xfId="2" applyNumberFormat="1" applyFont="1" applyFill="1" applyBorder="1" applyAlignment="1" applyProtection="1">
      <alignment horizontal="center" vertical="center"/>
      <protection locked="0"/>
    </xf>
    <xf numFmtId="1" fontId="5" fillId="12" borderId="96" xfId="0" applyNumberFormat="1" applyFont="1" applyFill="1" applyBorder="1" applyAlignment="1" applyProtection="1">
      <alignment horizontal="left" vertical="center" indent="1"/>
      <protection locked="0"/>
    </xf>
    <xf numFmtId="49" fontId="5" fillId="12" borderId="96" xfId="0" applyNumberFormat="1" applyFont="1" applyFill="1" applyBorder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center" vertical="center"/>
    </xf>
    <xf numFmtId="0" fontId="18" fillId="0" borderId="52" xfId="0" applyFont="1" applyBorder="1" applyAlignment="1" applyProtection="1">
      <alignment horizontal="center" vertical="center"/>
    </xf>
    <xf numFmtId="0" fontId="18" fillId="0" borderId="55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left" vertical="center"/>
    </xf>
    <xf numFmtId="0" fontId="21" fillId="0" borderId="47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54" xfId="0" applyFont="1" applyBorder="1" applyAlignment="1" applyProtection="1">
      <alignment horizontal="left" vertical="center"/>
    </xf>
    <xf numFmtId="0" fontId="18" fillId="0" borderId="55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23" fillId="0" borderId="4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166" fontId="54" fillId="0" borderId="2" xfId="2" applyNumberFormat="1" applyFont="1" applyFill="1" applyBorder="1" applyAlignment="1" applyProtection="1">
      <alignment horizontal="center"/>
    </xf>
    <xf numFmtId="166" fontId="54" fillId="0" borderId="4" xfId="2" applyNumberFormat="1" applyFont="1" applyFill="1" applyBorder="1" applyAlignment="1" applyProtection="1">
      <alignment horizont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46" fillId="4" borderId="77" xfId="0" applyFont="1" applyFill="1" applyBorder="1" applyAlignment="1" applyProtection="1">
      <alignment horizontal="center" vertical="center"/>
    </xf>
    <xf numFmtId="0" fontId="46" fillId="4" borderId="80" xfId="0" applyFont="1" applyFill="1" applyBorder="1" applyAlignment="1" applyProtection="1">
      <alignment horizontal="center" vertical="center"/>
    </xf>
    <xf numFmtId="0" fontId="46" fillId="4" borderId="78" xfId="0" applyFont="1" applyFill="1" applyBorder="1" applyAlignment="1" applyProtection="1">
      <alignment horizontal="center" vertical="center"/>
    </xf>
    <xf numFmtId="0" fontId="46" fillId="4" borderId="79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3" fillId="5" borderId="9" xfId="0" applyFont="1" applyFill="1" applyBorder="1" applyAlignment="1" applyProtection="1">
      <alignment horizontal="center" vertical="center"/>
      <protection locked="0"/>
    </xf>
    <xf numFmtId="0" fontId="33" fillId="5" borderId="10" xfId="0" applyFont="1" applyFill="1" applyBorder="1" applyAlignment="1" applyProtection="1">
      <alignment horizontal="center" vertical="center"/>
      <protection locked="0"/>
    </xf>
    <xf numFmtId="165" fontId="52" fillId="0" borderId="2" xfId="0" applyNumberFormat="1" applyFont="1" applyBorder="1" applyAlignment="1" applyProtection="1">
      <alignment horizontal="left" vertical="center"/>
    </xf>
    <xf numFmtId="165" fontId="52" fillId="0" borderId="3" xfId="0" applyNumberFormat="1" applyFont="1" applyBorder="1" applyAlignment="1" applyProtection="1">
      <alignment horizontal="left" vertical="center"/>
    </xf>
    <xf numFmtId="165" fontId="52" fillId="0" borderId="4" xfId="0" applyNumberFormat="1" applyFont="1" applyBorder="1" applyAlignment="1" applyProtection="1">
      <alignment horizontal="left" vertical="center"/>
    </xf>
    <xf numFmtId="0" fontId="59" fillId="0" borderId="49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9" fillId="0" borderId="42" xfId="0" applyFont="1" applyBorder="1" applyAlignment="1" applyProtection="1">
      <alignment horizontal="center" vertical="center" wrapText="1"/>
    </xf>
    <xf numFmtId="0" fontId="19" fillId="0" borderId="43" xfId="0" applyFont="1" applyBorder="1" applyAlignment="1" applyProtection="1">
      <alignment horizontal="center" vertical="center" wrapText="1"/>
    </xf>
    <xf numFmtId="0" fontId="19" fillId="0" borderId="44" xfId="0" applyFont="1" applyBorder="1" applyAlignment="1" applyProtection="1">
      <alignment horizontal="center" vertical="center" wrapText="1"/>
    </xf>
    <xf numFmtId="0" fontId="20" fillId="0" borderId="42" xfId="0" applyFont="1" applyBorder="1" applyAlignment="1" applyProtection="1">
      <alignment horizontal="center" vertical="center" wrapText="1"/>
    </xf>
    <xf numFmtId="0" fontId="20" fillId="0" borderId="43" xfId="0" applyFont="1" applyBorder="1" applyAlignment="1" applyProtection="1">
      <alignment horizontal="center" vertical="center" wrapText="1"/>
    </xf>
    <xf numFmtId="0" fontId="20" fillId="0" borderId="44" xfId="0" applyFont="1" applyBorder="1" applyAlignment="1" applyProtection="1">
      <alignment horizontal="center" vertical="center" wrapText="1"/>
    </xf>
    <xf numFmtId="170" fontId="18" fillId="0" borderId="41" xfId="0" applyNumberFormat="1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/>
    </xf>
    <xf numFmtId="1" fontId="18" fillId="4" borderId="41" xfId="0" applyNumberFormat="1" applyFont="1" applyFill="1" applyBorder="1" applyAlignment="1" applyProtection="1">
      <alignment horizontal="left" vertical="center" indent="1"/>
      <protection locked="0"/>
    </xf>
    <xf numFmtId="0" fontId="18" fillId="0" borderId="41" xfId="0" applyFont="1" applyBorder="1" applyAlignment="1" applyProtection="1">
      <alignment horizontal="left" vertical="center"/>
    </xf>
    <xf numFmtId="0" fontId="21" fillId="0" borderId="46" xfId="0" applyFont="1" applyBorder="1" applyAlignment="1" applyProtection="1">
      <alignment horizontal="left" vertical="center"/>
    </xf>
    <xf numFmtId="0" fontId="21" fillId="0" borderId="47" xfId="0" applyFont="1" applyBorder="1" applyAlignment="1" applyProtection="1">
      <alignment horizontal="left" vertical="center"/>
    </xf>
    <xf numFmtId="165" fontId="21" fillId="0" borderId="46" xfId="0" applyNumberFormat="1" applyFont="1" applyBorder="1" applyAlignment="1" applyProtection="1">
      <alignment horizontal="center" vertical="center"/>
    </xf>
    <xf numFmtId="165" fontId="21" fillId="0" borderId="47" xfId="0" applyNumberFormat="1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right" vertical="center"/>
    </xf>
    <xf numFmtId="0" fontId="18" fillId="0" borderId="46" xfId="0" applyFont="1" applyBorder="1" applyAlignment="1" applyProtection="1">
      <alignment horizontal="right" vertical="center"/>
    </xf>
    <xf numFmtId="49" fontId="18" fillId="0" borderId="41" xfId="0" applyNumberFormat="1" applyFont="1" applyBorder="1" applyAlignment="1" applyProtection="1">
      <alignment horizontal="center" vertical="center"/>
    </xf>
    <xf numFmtId="0" fontId="18" fillId="4" borderId="45" xfId="0" applyFont="1" applyFill="1" applyBorder="1" applyAlignment="1" applyProtection="1">
      <alignment horizontal="left" vertical="center"/>
      <protection locked="0"/>
    </xf>
    <xf numFmtId="0" fontId="18" fillId="4" borderId="46" xfId="0" applyFont="1" applyFill="1" applyBorder="1" applyAlignment="1" applyProtection="1">
      <alignment horizontal="left" vertical="center"/>
      <protection locked="0"/>
    </xf>
    <xf numFmtId="0" fontId="18" fillId="4" borderId="47" xfId="0" applyFont="1" applyFill="1" applyBorder="1" applyAlignment="1" applyProtection="1">
      <alignment horizontal="left" vertical="center"/>
      <protection locked="0"/>
    </xf>
    <xf numFmtId="0" fontId="18" fillId="0" borderId="47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center" wrapText="1"/>
    </xf>
    <xf numFmtId="1" fontId="18" fillId="0" borderId="0" xfId="0" applyNumberFormat="1" applyFont="1" applyFill="1" applyBorder="1" applyAlignment="1" applyProtection="1">
      <alignment horizontal="left" vertical="center" indent="1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167" fontId="28" fillId="0" borderId="0" xfId="2" applyNumberFormat="1" applyFont="1" applyAlignment="1" applyProtection="1">
      <alignment horizontal="right" vertical="center"/>
    </xf>
    <xf numFmtId="0" fontId="18" fillId="0" borderId="49" xfId="0" applyFont="1" applyBorder="1" applyAlignment="1" applyProtection="1">
      <alignment horizontal="left" vertical="center"/>
    </xf>
    <xf numFmtId="0" fontId="18" fillId="0" borderId="50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8" fillId="0" borderId="52" xfId="0" applyFont="1" applyBorder="1" applyAlignment="1" applyProtection="1">
      <alignment horizontal="left" vertical="center"/>
    </xf>
    <xf numFmtId="0" fontId="43" fillId="4" borderId="45" xfId="0" applyFont="1" applyFill="1" applyBorder="1" applyAlignment="1" applyProtection="1">
      <alignment horizontal="center" vertical="center"/>
      <protection locked="0"/>
    </xf>
    <xf numFmtId="0" fontId="43" fillId="4" borderId="76" xfId="0" applyFont="1" applyFill="1" applyBorder="1" applyAlignment="1" applyProtection="1">
      <alignment horizontal="center" vertical="center"/>
      <protection locked="0"/>
    </xf>
    <xf numFmtId="49" fontId="25" fillId="0" borderId="46" xfId="0" applyNumberFormat="1" applyFont="1" applyBorder="1" applyAlignment="1" applyProtection="1">
      <alignment horizontal="center" vertical="center"/>
    </xf>
    <xf numFmtId="0" fontId="43" fillId="4" borderId="46" xfId="0" applyFont="1" applyFill="1" applyBorder="1" applyAlignment="1" applyProtection="1">
      <alignment horizontal="center" vertical="center"/>
      <protection locked="0"/>
    </xf>
    <xf numFmtId="49" fontId="25" fillId="0" borderId="47" xfId="0" applyNumberFormat="1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/>
    </xf>
    <xf numFmtId="0" fontId="23" fillId="0" borderId="41" xfId="0" applyFont="1" applyBorder="1" applyAlignment="1" applyProtection="1">
      <alignment vertical="center"/>
    </xf>
    <xf numFmtId="0" fontId="18" fillId="0" borderId="51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52" xfId="0" applyFont="1" applyBorder="1" applyAlignment="1" applyProtection="1">
      <alignment horizontal="center" vertical="center"/>
    </xf>
    <xf numFmtId="0" fontId="18" fillId="0" borderId="53" xfId="0" applyFont="1" applyBorder="1" applyAlignment="1" applyProtection="1">
      <alignment horizontal="center" vertical="center"/>
    </xf>
    <xf numFmtId="0" fontId="18" fillId="0" borderId="54" xfId="0" applyFont="1" applyBorder="1" applyAlignment="1" applyProtection="1">
      <alignment horizontal="center" vertical="center"/>
    </xf>
    <xf numFmtId="0" fontId="18" fillId="0" borderId="55" xfId="0" applyFont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53" xfId="0" applyFont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/>
    </xf>
    <xf numFmtId="0" fontId="23" fillId="4" borderId="48" xfId="0" applyFont="1" applyFill="1" applyBorder="1" applyAlignment="1" applyProtection="1">
      <alignment horizontal="center" vertical="center"/>
      <protection locked="0"/>
    </xf>
    <xf numFmtId="0" fontId="23" fillId="4" borderId="49" xfId="0" applyFont="1" applyFill="1" applyBorder="1" applyAlignment="1" applyProtection="1">
      <alignment horizontal="center" vertical="center"/>
      <protection locked="0"/>
    </xf>
    <xf numFmtId="0" fontId="23" fillId="4" borderId="5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3" fillId="0" borderId="52" xfId="0" applyFont="1" applyBorder="1" applyAlignment="1" applyProtection="1">
      <alignment horizontal="left" vertical="center"/>
    </xf>
    <xf numFmtId="0" fontId="23" fillId="0" borderId="54" xfId="0" applyFont="1" applyBorder="1" applyAlignment="1" applyProtection="1">
      <alignment horizontal="left" vertical="center"/>
    </xf>
    <xf numFmtId="0" fontId="23" fillId="0" borderId="55" xfId="0" applyFont="1" applyBorder="1" applyAlignment="1" applyProtection="1">
      <alignment horizontal="left" vertical="center"/>
    </xf>
    <xf numFmtId="0" fontId="34" fillId="0" borderId="48" xfId="0" applyFont="1" applyBorder="1" applyAlignment="1" applyProtection="1">
      <alignment horizontal="center" vertical="center"/>
    </xf>
    <xf numFmtId="0" fontId="34" fillId="0" borderId="49" xfId="0" applyFont="1" applyBorder="1" applyAlignment="1" applyProtection="1">
      <alignment horizontal="center" vertical="center"/>
    </xf>
    <xf numFmtId="0" fontId="34" fillId="0" borderId="50" xfId="0" applyFont="1" applyBorder="1" applyAlignment="1" applyProtection="1">
      <alignment horizontal="center" vertical="center"/>
    </xf>
    <xf numFmtId="0" fontId="25" fillId="0" borderId="46" xfId="0" applyFont="1" applyBorder="1" applyAlignment="1" applyProtection="1">
      <alignment horizontal="center" vertical="center"/>
    </xf>
    <xf numFmtId="0" fontId="25" fillId="0" borderId="47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21" fillId="0" borderId="52" xfId="0" applyFont="1" applyBorder="1" applyAlignment="1" applyProtection="1">
      <alignment horizontal="left" vertical="center"/>
    </xf>
    <xf numFmtId="0" fontId="18" fillId="0" borderId="54" xfId="0" applyFont="1" applyBorder="1" applyAlignment="1" applyProtection="1">
      <alignment horizontal="left" vertical="center"/>
    </xf>
    <xf numFmtId="0" fontId="18" fillId="0" borderId="55" xfId="0" applyFont="1" applyBorder="1" applyAlignment="1" applyProtection="1">
      <alignment horizontal="left" vertical="center"/>
    </xf>
    <xf numFmtId="0" fontId="26" fillId="0" borderId="57" xfId="0" applyFont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center" vertical="center"/>
    </xf>
    <xf numFmtId="0" fontId="23" fillId="0" borderId="57" xfId="0" applyFont="1" applyBorder="1" applyAlignment="1" applyProtection="1">
      <alignment horizontal="center" vertical="center"/>
    </xf>
    <xf numFmtId="0" fontId="21" fillId="0" borderId="49" xfId="0" applyFont="1" applyBorder="1" applyAlignment="1" applyProtection="1">
      <alignment horizontal="left" vertical="center"/>
    </xf>
    <xf numFmtId="0" fontId="21" fillId="0" borderId="50" xfId="0" applyFont="1" applyBorder="1" applyAlignment="1" applyProtection="1">
      <alignment horizontal="left" vertical="center"/>
    </xf>
    <xf numFmtId="0" fontId="21" fillId="0" borderId="54" xfId="0" applyFont="1" applyBorder="1" applyAlignment="1" applyProtection="1">
      <alignment horizontal="left" vertical="center"/>
    </xf>
    <xf numFmtId="0" fontId="21" fillId="0" borderId="55" xfId="0" applyFont="1" applyBorder="1" applyAlignment="1" applyProtection="1">
      <alignment horizontal="left" vertical="center"/>
    </xf>
    <xf numFmtId="1" fontId="18" fillId="4" borderId="45" xfId="0" applyNumberFormat="1" applyFont="1" applyFill="1" applyBorder="1" applyAlignment="1" applyProtection="1">
      <alignment horizontal="left" vertical="center" indent="1"/>
      <protection locked="0"/>
    </xf>
    <xf numFmtId="1" fontId="18" fillId="4" borderId="46" xfId="0" applyNumberFormat="1" applyFont="1" applyFill="1" applyBorder="1" applyAlignment="1" applyProtection="1">
      <alignment horizontal="left" vertical="center" indent="1"/>
      <protection locked="0"/>
    </xf>
    <xf numFmtId="1" fontId="18" fillId="4" borderId="47" xfId="0" applyNumberFormat="1" applyFont="1" applyFill="1" applyBorder="1" applyAlignment="1" applyProtection="1">
      <alignment horizontal="left" vertical="center" indent="1"/>
      <protection locked="0"/>
    </xf>
    <xf numFmtId="0" fontId="16" fillId="0" borderId="82" xfId="0" applyFont="1" applyBorder="1" applyAlignment="1" applyProtection="1">
      <alignment horizontal="center" vertical="center" wrapText="1"/>
    </xf>
    <xf numFmtId="0" fontId="16" fillId="0" borderId="8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37" fillId="0" borderId="50" xfId="0" applyFont="1" applyBorder="1" applyAlignment="1" applyProtection="1">
      <alignment horizontal="left" vertical="center"/>
    </xf>
    <xf numFmtId="0" fontId="37" fillId="0" borderId="55" xfId="0" applyFont="1" applyBorder="1" applyAlignment="1" applyProtection="1">
      <alignment horizontal="left" vertical="center"/>
    </xf>
    <xf numFmtId="0" fontId="18" fillId="0" borderId="48" xfId="0" applyFont="1" applyBorder="1" applyAlignment="1" applyProtection="1">
      <alignment horizontal="center"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165" fontId="24" fillId="0" borderId="48" xfId="0" applyNumberFormat="1" applyFont="1" applyBorder="1" applyAlignment="1" applyProtection="1">
      <alignment horizontal="center" vertical="center"/>
    </xf>
    <xf numFmtId="165" fontId="24" fillId="0" borderId="49" xfId="0" applyNumberFormat="1" applyFont="1" applyBorder="1" applyAlignment="1" applyProtection="1">
      <alignment horizontal="center" vertical="center"/>
    </xf>
    <xf numFmtId="165" fontId="24" fillId="0" borderId="50" xfId="0" applyNumberFormat="1" applyFont="1" applyBorder="1" applyAlignment="1" applyProtection="1">
      <alignment horizontal="center" vertical="center"/>
    </xf>
    <xf numFmtId="165" fontId="24" fillId="0" borderId="53" xfId="0" applyNumberFormat="1" applyFont="1" applyBorder="1" applyAlignment="1" applyProtection="1">
      <alignment horizontal="center" vertical="center"/>
    </xf>
    <xf numFmtId="165" fontId="24" fillId="0" borderId="54" xfId="0" applyNumberFormat="1" applyFont="1" applyBorder="1" applyAlignment="1" applyProtection="1">
      <alignment horizontal="center" vertical="center"/>
    </xf>
    <xf numFmtId="165" fontId="24" fillId="0" borderId="55" xfId="0" applyNumberFormat="1" applyFont="1" applyBorder="1" applyAlignment="1" applyProtection="1">
      <alignment horizontal="center" vertical="center"/>
    </xf>
    <xf numFmtId="0" fontId="23" fillId="5" borderId="48" xfId="0" applyFont="1" applyFill="1" applyBorder="1" applyAlignment="1" applyProtection="1">
      <alignment horizontal="center" vertical="center"/>
      <protection locked="0"/>
    </xf>
    <xf numFmtId="0" fontId="23" fillId="5" borderId="49" xfId="0" applyFont="1" applyFill="1" applyBorder="1" applyAlignment="1" applyProtection="1">
      <alignment horizontal="center" vertical="center"/>
      <protection locked="0"/>
    </xf>
    <xf numFmtId="0" fontId="23" fillId="5" borderId="50" xfId="0" applyFont="1" applyFill="1" applyBorder="1" applyAlignment="1" applyProtection="1">
      <alignment horizontal="center" vertical="center"/>
      <protection locked="0"/>
    </xf>
    <xf numFmtId="0" fontId="23" fillId="3" borderId="48" xfId="0" applyFont="1" applyFill="1" applyBorder="1" applyAlignment="1" applyProtection="1">
      <alignment horizontal="center" vertical="center"/>
      <protection locked="0"/>
    </xf>
    <xf numFmtId="0" fontId="23" fillId="3" borderId="49" xfId="0" applyFont="1" applyFill="1" applyBorder="1" applyAlignment="1" applyProtection="1">
      <alignment horizontal="center" vertical="center"/>
      <protection locked="0"/>
    </xf>
    <xf numFmtId="0" fontId="23" fillId="3" borderId="50" xfId="0" applyFont="1" applyFill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</xf>
    <xf numFmtId="0" fontId="18" fillId="0" borderId="48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wrapText="1"/>
    </xf>
    <xf numFmtId="0" fontId="18" fillId="0" borderId="50" xfId="0" applyFont="1" applyBorder="1" applyAlignment="1" applyProtection="1">
      <alignment horizontal="center" vertical="center" wrapText="1"/>
    </xf>
    <xf numFmtId="0" fontId="18" fillId="0" borderId="53" xfId="0" applyFont="1" applyBorder="1" applyAlignment="1" applyProtection="1">
      <alignment horizontal="center" vertical="center" wrapText="1"/>
    </xf>
    <xf numFmtId="0" fontId="18" fillId="0" borderId="54" xfId="0" applyFont="1" applyBorder="1" applyAlignment="1" applyProtection="1">
      <alignment horizontal="center" vertical="center" wrapText="1"/>
    </xf>
    <xf numFmtId="0" fontId="18" fillId="0" borderId="55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left" vertical="center" wrapText="1"/>
    </xf>
    <xf numFmtId="0" fontId="18" fillId="0" borderId="50" xfId="0" applyFont="1" applyBorder="1" applyAlignment="1" applyProtection="1">
      <alignment horizontal="left" vertical="center" wrapText="1"/>
    </xf>
    <xf numFmtId="0" fontId="18" fillId="0" borderId="54" xfId="0" applyFont="1" applyBorder="1" applyAlignment="1" applyProtection="1">
      <alignment horizontal="left" vertical="center" wrapText="1"/>
    </xf>
    <xf numFmtId="0" fontId="18" fillId="0" borderId="55" xfId="0" applyFont="1" applyBorder="1" applyAlignment="1" applyProtection="1">
      <alignment horizontal="left" vertical="center" wrapText="1"/>
    </xf>
    <xf numFmtId="0" fontId="21" fillId="0" borderId="49" xfId="0" applyFont="1" applyBorder="1" applyAlignment="1" applyProtection="1">
      <alignment horizontal="left" vertical="center" wrapText="1"/>
    </xf>
    <xf numFmtId="0" fontId="21" fillId="0" borderId="50" xfId="0" applyFont="1" applyBorder="1" applyAlignment="1" applyProtection="1">
      <alignment horizontal="left" vertical="center" wrapText="1"/>
    </xf>
    <xf numFmtId="0" fontId="21" fillId="0" borderId="54" xfId="0" applyFont="1" applyBorder="1" applyAlignment="1" applyProtection="1">
      <alignment horizontal="left" vertical="center" wrapText="1"/>
    </xf>
    <xf numFmtId="0" fontId="21" fillId="0" borderId="55" xfId="0" applyFont="1" applyBorder="1" applyAlignment="1" applyProtection="1">
      <alignment horizontal="left" vertical="center" wrapText="1"/>
    </xf>
    <xf numFmtId="1" fontId="18" fillId="3" borderId="41" xfId="0" applyNumberFormat="1" applyFont="1" applyFill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47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52" xfId="0" applyFont="1" applyBorder="1" applyAlignment="1" applyProtection="1">
      <alignment horizontal="left" vertical="center" wrapText="1"/>
    </xf>
    <xf numFmtId="1" fontId="18" fillId="0" borderId="41" xfId="0" applyNumberFormat="1" applyFont="1" applyBorder="1" applyAlignment="1" applyProtection="1">
      <alignment horizontal="center" vertical="center"/>
    </xf>
    <xf numFmtId="0" fontId="36" fillId="0" borderId="53" xfId="0" applyFont="1" applyBorder="1" applyAlignment="1" applyProtection="1">
      <alignment horizontal="center" vertical="center"/>
    </xf>
    <xf numFmtId="0" fontId="36" fillId="0" borderId="54" xfId="0" applyFont="1" applyBorder="1" applyAlignment="1" applyProtection="1">
      <alignment horizontal="center" vertical="center"/>
    </xf>
    <xf numFmtId="0" fontId="36" fillId="0" borderId="55" xfId="0" applyFont="1" applyBorder="1" applyAlignment="1" applyProtection="1">
      <alignment horizontal="center" vertical="center"/>
    </xf>
    <xf numFmtId="1" fontId="18" fillId="4" borderId="41" xfId="0" applyNumberFormat="1" applyFont="1" applyFill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</xf>
    <xf numFmtId="0" fontId="21" fillId="0" borderId="50" xfId="0" applyFont="1" applyBorder="1" applyAlignment="1" applyProtection="1">
      <alignment horizontal="center" vertical="center"/>
    </xf>
    <xf numFmtId="0" fontId="21" fillId="0" borderId="54" xfId="0" applyFont="1" applyBorder="1" applyAlignment="1" applyProtection="1">
      <alignment horizontal="center" vertical="center"/>
    </xf>
    <xf numFmtId="0" fontId="21" fillId="0" borderId="55" xfId="0" applyFont="1" applyBorder="1" applyAlignment="1" applyProtection="1">
      <alignment horizontal="center" vertical="center"/>
    </xf>
    <xf numFmtId="1" fontId="18" fillId="5" borderId="41" xfId="0" applyNumberFormat="1" applyFont="1" applyFill="1" applyBorder="1" applyAlignment="1" applyProtection="1">
      <alignment horizontal="center" vertical="center"/>
      <protection locked="0"/>
    </xf>
    <xf numFmtId="0" fontId="35" fillId="0" borderId="48" xfId="0" applyFont="1" applyBorder="1" applyAlignment="1" applyProtection="1">
      <alignment horizontal="center" vertical="center"/>
    </xf>
    <xf numFmtId="0" fontId="35" fillId="0" borderId="49" xfId="0" applyFont="1" applyBorder="1" applyAlignment="1" applyProtection="1">
      <alignment horizontal="center" vertical="center"/>
    </xf>
    <xf numFmtId="0" fontId="35" fillId="0" borderId="50" xfId="0" applyFont="1" applyBorder="1" applyAlignment="1" applyProtection="1">
      <alignment horizontal="center" vertical="center"/>
    </xf>
    <xf numFmtId="0" fontId="35" fillId="0" borderId="51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5" fillId="0" borderId="52" xfId="0" applyFont="1" applyBorder="1" applyAlignment="1" applyProtection="1">
      <alignment horizontal="center" vertical="center"/>
    </xf>
    <xf numFmtId="0" fontId="18" fillId="0" borderId="48" xfId="0" applyFont="1" applyBorder="1" applyAlignment="1" applyProtection="1">
      <alignment horizontal="right" vertical="center" wrapText="1"/>
    </xf>
    <xf numFmtId="0" fontId="18" fillId="0" borderId="49" xfId="0" applyFont="1" applyBorder="1" applyAlignment="1" applyProtection="1">
      <alignment horizontal="right" vertical="center" wrapText="1"/>
    </xf>
    <xf numFmtId="0" fontId="18" fillId="0" borderId="53" xfId="0" applyFont="1" applyBorder="1" applyAlignment="1" applyProtection="1">
      <alignment horizontal="right" vertical="center" wrapText="1"/>
    </xf>
    <xf numFmtId="0" fontId="18" fillId="0" borderId="54" xfId="0" applyFont="1" applyBorder="1" applyAlignment="1" applyProtection="1">
      <alignment horizontal="right" vertical="center" wrapText="1"/>
    </xf>
    <xf numFmtId="0" fontId="21" fillId="0" borderId="48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36" fillId="0" borderId="51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6" fillId="0" borderId="52" xfId="0" applyFont="1" applyBorder="1" applyAlignment="1" applyProtection="1">
      <alignment horizontal="center" vertical="center"/>
    </xf>
    <xf numFmtId="0" fontId="18" fillId="5" borderId="45" xfId="0" applyFont="1" applyFill="1" applyBorder="1" applyAlignment="1" applyProtection="1">
      <alignment horizontal="center" vertical="center"/>
      <protection locked="0"/>
    </xf>
    <xf numFmtId="0" fontId="18" fillId="5" borderId="46" xfId="0" applyFont="1" applyFill="1" applyBorder="1" applyAlignment="1" applyProtection="1">
      <alignment horizontal="center" vertical="center"/>
      <protection locked="0"/>
    </xf>
    <xf numFmtId="0" fontId="18" fillId="5" borderId="47" xfId="0" applyFont="1" applyFill="1" applyBorder="1" applyAlignment="1" applyProtection="1">
      <alignment horizontal="center" vertical="center"/>
      <protection locked="0"/>
    </xf>
    <xf numFmtId="0" fontId="18" fillId="4" borderId="45" xfId="0" applyFont="1" applyFill="1" applyBorder="1" applyAlignment="1" applyProtection="1">
      <alignment horizontal="center" vertical="center"/>
      <protection locked="0"/>
    </xf>
    <xf numFmtId="0" fontId="18" fillId="4" borderId="46" xfId="0" applyFont="1" applyFill="1" applyBorder="1" applyAlignment="1" applyProtection="1">
      <alignment horizontal="center" vertical="center"/>
      <protection locked="0"/>
    </xf>
    <xf numFmtId="0" fontId="18" fillId="4" borderId="47" xfId="0" applyFont="1" applyFill="1" applyBorder="1" applyAlignment="1" applyProtection="1">
      <alignment horizontal="center" vertical="center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3" borderId="46" xfId="0" applyFont="1" applyFill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 applyProtection="1">
      <alignment horizontal="center" vertical="center"/>
      <protection locked="0"/>
    </xf>
    <xf numFmtId="0" fontId="23" fillId="0" borderId="46" xfId="0" applyFont="1" applyBorder="1" applyAlignment="1" applyProtection="1">
      <alignment horizontal="center" vertical="center"/>
    </xf>
    <xf numFmtId="0" fontId="53" fillId="0" borderId="46" xfId="0" applyFont="1" applyBorder="1" applyAlignment="1" applyProtection="1">
      <alignment horizontal="center" vertical="center"/>
    </xf>
    <xf numFmtId="0" fontId="23" fillId="0" borderId="72" xfId="0" applyFont="1" applyBorder="1" applyAlignment="1" applyProtection="1">
      <alignment horizontal="center" vertical="center"/>
    </xf>
    <xf numFmtId="0" fontId="23" fillId="0" borderId="73" xfId="0" applyFont="1" applyBorder="1" applyAlignment="1" applyProtection="1">
      <alignment horizontal="center" vertical="center"/>
    </xf>
    <xf numFmtId="0" fontId="23" fillId="0" borderId="49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3" fillId="0" borderId="42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horizontal="center" vertical="center"/>
    </xf>
    <xf numFmtId="0" fontId="18" fillId="0" borderId="60" xfId="0" applyFont="1" applyBorder="1" applyAlignment="1" applyProtection="1">
      <alignment horizontal="center" vertical="center"/>
    </xf>
    <xf numFmtId="0" fontId="18" fillId="0" borderId="61" xfId="0" applyFont="1" applyBorder="1" applyAlignment="1" applyProtection="1">
      <alignment horizontal="center" vertical="center"/>
    </xf>
    <xf numFmtId="0" fontId="18" fillId="0" borderId="64" xfId="0" applyFont="1" applyBorder="1" applyAlignment="1" applyProtection="1">
      <alignment horizontal="center" vertical="center"/>
    </xf>
    <xf numFmtId="0" fontId="18" fillId="0" borderId="62" xfId="0" applyFont="1" applyBorder="1" applyAlignment="1" applyProtection="1">
      <alignment horizontal="center" vertical="center"/>
    </xf>
    <xf numFmtId="0" fontId="18" fillId="0" borderId="63" xfId="0" applyFont="1" applyBorder="1" applyAlignment="1" applyProtection="1">
      <alignment horizontal="center" vertical="center"/>
    </xf>
    <xf numFmtId="0" fontId="18" fillId="0" borderId="65" xfId="0" applyFont="1" applyBorder="1" applyAlignment="1" applyProtection="1">
      <alignment horizontal="center" vertical="center"/>
    </xf>
    <xf numFmtId="0" fontId="23" fillId="0" borderId="66" xfId="0" applyFont="1" applyBorder="1" applyAlignment="1" applyProtection="1">
      <alignment horizontal="center" vertical="center" wrapText="1"/>
    </xf>
    <xf numFmtId="0" fontId="23" fillId="0" borderId="67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167" fontId="12" fillId="0" borderId="0" xfId="2" applyNumberFormat="1" applyFont="1" applyAlignment="1" applyProtection="1">
      <alignment horizontal="right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46" xfId="0" applyFont="1" applyBorder="1" applyAlignment="1" applyProtection="1">
      <alignment horizontal="left" vertical="center"/>
    </xf>
    <xf numFmtId="0" fontId="18" fillId="0" borderId="47" xfId="0" applyFont="1" applyBorder="1" applyAlignment="1" applyProtection="1">
      <alignment horizontal="left" vertical="center"/>
    </xf>
    <xf numFmtId="1" fontId="18" fillId="0" borderId="41" xfId="0" applyNumberFormat="1" applyFont="1" applyBorder="1" applyAlignment="1" applyProtection="1">
      <alignment horizontal="left" vertical="center" indent="1"/>
    </xf>
    <xf numFmtId="1" fontId="18" fillId="0" borderId="0" xfId="0" applyNumberFormat="1" applyFont="1" applyBorder="1" applyAlignment="1" applyProtection="1">
      <alignment horizontal="left" vertical="center" indent="1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0" fontId="43" fillId="0" borderId="45" xfId="0" applyFont="1" applyBorder="1" applyAlignment="1" applyProtection="1">
      <alignment horizontal="center" vertical="center"/>
    </xf>
    <xf numFmtId="0" fontId="43" fillId="0" borderId="46" xfId="0" applyFont="1" applyBorder="1" applyAlignment="1" applyProtection="1">
      <alignment horizontal="center" vertical="center"/>
    </xf>
    <xf numFmtId="0" fontId="31" fillId="0" borderId="48" xfId="0" applyFont="1" applyBorder="1" applyAlignment="1" applyProtection="1">
      <alignment horizontal="center" vertical="center"/>
    </xf>
    <xf numFmtId="0" fontId="31" fillId="0" borderId="49" xfId="0" applyFont="1" applyBorder="1" applyAlignment="1" applyProtection="1">
      <alignment horizontal="center" vertical="center"/>
    </xf>
    <xf numFmtId="0" fontId="31" fillId="0" borderId="50" xfId="0" applyFont="1" applyBorder="1" applyAlignment="1" applyProtection="1">
      <alignment horizontal="center" vertical="center"/>
    </xf>
    <xf numFmtId="0" fontId="23" fillId="0" borderId="48" xfId="0" applyFont="1" applyBorder="1" applyAlignment="1" applyProtection="1">
      <alignment horizontal="center" vertical="center"/>
    </xf>
    <xf numFmtId="0" fontId="23" fillId="0" borderId="50" xfId="0" applyFont="1" applyBorder="1" applyAlignment="1" applyProtection="1">
      <alignment horizontal="center" vertical="center"/>
    </xf>
    <xf numFmtId="0" fontId="43" fillId="5" borderId="45" xfId="0" applyFont="1" applyFill="1" applyBorder="1" applyAlignment="1" applyProtection="1">
      <alignment horizontal="center" vertical="center"/>
      <protection locked="0"/>
    </xf>
    <xf numFmtId="0" fontId="43" fillId="5" borderId="46" xfId="0" applyFont="1" applyFill="1" applyBorder="1" applyAlignment="1" applyProtection="1">
      <alignment horizontal="center" vertical="center"/>
      <protection locked="0"/>
    </xf>
    <xf numFmtId="1" fontId="18" fillId="5" borderId="41" xfId="0" applyNumberFormat="1" applyFont="1" applyFill="1" applyBorder="1" applyAlignment="1" applyProtection="1">
      <alignment horizontal="left" vertical="center" indent="1"/>
      <protection locked="0"/>
    </xf>
    <xf numFmtId="0" fontId="18" fillId="5" borderId="45" xfId="0" applyFont="1" applyFill="1" applyBorder="1" applyAlignment="1" applyProtection="1">
      <alignment horizontal="left" vertical="center"/>
      <protection locked="0"/>
    </xf>
    <xf numFmtId="0" fontId="18" fillId="5" borderId="46" xfId="0" applyFont="1" applyFill="1" applyBorder="1" applyAlignment="1" applyProtection="1">
      <alignment horizontal="left" vertical="center"/>
      <protection locked="0"/>
    </xf>
    <xf numFmtId="0" fontId="18" fillId="5" borderId="47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 wrapText="1"/>
    </xf>
    <xf numFmtId="0" fontId="19" fillId="0" borderId="46" xfId="0" applyFont="1" applyBorder="1" applyAlignment="1" applyProtection="1">
      <alignment horizontal="center" vertical="center" wrapText="1"/>
    </xf>
    <xf numFmtId="0" fontId="19" fillId="0" borderId="47" xfId="0" applyFont="1" applyBorder="1" applyAlignment="1" applyProtection="1">
      <alignment horizontal="center" vertical="center" wrapText="1"/>
    </xf>
    <xf numFmtId="0" fontId="20" fillId="0" borderId="45" xfId="0" applyFont="1" applyBorder="1" applyAlignment="1" applyProtection="1">
      <alignment horizontal="center" vertical="center" wrapText="1"/>
    </xf>
    <xf numFmtId="0" fontId="20" fillId="0" borderId="46" xfId="0" applyFont="1" applyBorder="1" applyAlignment="1" applyProtection="1">
      <alignment horizontal="center" vertical="center" wrapText="1"/>
    </xf>
    <xf numFmtId="0" fontId="20" fillId="0" borderId="47" xfId="0" applyFont="1" applyBorder="1" applyAlignment="1" applyProtection="1">
      <alignment horizontal="center" vertical="center" wrapText="1"/>
    </xf>
    <xf numFmtId="170" fontId="18" fillId="0" borderId="45" xfId="0" applyNumberFormat="1" applyFont="1" applyBorder="1" applyAlignment="1" applyProtection="1">
      <alignment horizontal="center" vertical="center"/>
    </xf>
    <xf numFmtId="170" fontId="18" fillId="0" borderId="46" xfId="0" applyNumberFormat="1" applyFont="1" applyBorder="1" applyAlignment="1" applyProtection="1">
      <alignment horizontal="center" vertical="center"/>
    </xf>
    <xf numFmtId="170" fontId="18" fillId="0" borderId="47" xfId="0" applyNumberFormat="1" applyFont="1" applyBorder="1" applyAlignment="1" applyProtection="1">
      <alignment horizontal="center" vertical="center"/>
    </xf>
    <xf numFmtId="0" fontId="26" fillId="0" borderId="45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0" fillId="0" borderId="97" xfId="0" applyBorder="1" applyAlignment="1" applyProtection="1">
      <alignment horizontal="center"/>
    </xf>
    <xf numFmtId="0" fontId="0" fillId="0" borderId="98" xfId="0" applyBorder="1" applyAlignment="1" applyProtection="1">
      <alignment horizontal="center"/>
    </xf>
    <xf numFmtId="0" fontId="0" fillId="0" borderId="99" xfId="0" applyBorder="1" applyAlignment="1" applyProtection="1">
      <alignment horizontal="center"/>
    </xf>
    <xf numFmtId="0" fontId="4" fillId="0" borderId="92" xfId="0" applyFont="1" applyBorder="1" applyAlignment="1" applyProtection="1">
      <alignment horizontal="right" vertical="center"/>
    </xf>
    <xf numFmtId="0" fontId="61" fillId="0" borderId="91" xfId="0" applyFont="1" applyBorder="1" applyAlignment="1" applyProtection="1">
      <alignment horizontal="center" vertical="center" wrapText="1"/>
    </xf>
    <xf numFmtId="0" fontId="61" fillId="0" borderId="92" xfId="0" applyFont="1" applyBorder="1" applyAlignment="1" applyProtection="1">
      <alignment horizontal="center" vertical="center" wrapText="1"/>
    </xf>
    <xf numFmtId="0" fontId="65" fillId="0" borderId="91" xfId="0" applyFont="1" applyBorder="1" applyAlignment="1" applyProtection="1">
      <alignment horizontal="center" vertical="center"/>
    </xf>
    <xf numFmtId="0" fontId="65" fillId="0" borderId="93" xfId="0" applyFont="1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0" borderId="99" xfId="0" applyBorder="1" applyAlignment="1" applyProtection="1">
      <alignment horizontal="center" vertical="center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164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D5FFFF"/>
      <color rgb="FFFFFFCC"/>
      <color rgb="FFFFFFFF"/>
      <color rgb="FFFFFF99"/>
      <color rgb="FFCCFFFF"/>
      <color rgb="FFCCFF99"/>
      <color rgb="FF008000"/>
      <color rgb="FF0000FF"/>
      <color rgb="FF1A5499"/>
      <color rgb="FFFF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vbaProject" Target="vbaProject.bin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95249</xdr:colOff>
      <xdr:row>19</xdr:row>
      <xdr:rowOff>99057</xdr:rowOff>
    </xdr:from>
    <xdr:to>
      <xdr:col>9</xdr:col>
      <xdr:colOff>552450</xdr:colOff>
      <xdr:row>81</xdr:row>
      <xdr:rowOff>161924</xdr:rowOff>
    </xdr:to>
    <xdr:sp macro="[0]!ZoneTexte1_Cliquer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9" y="4756782"/>
          <a:ext cx="8258176" cy="10102217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Avant d’utiliser ce classeur,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cochez « </a:t>
          </a:r>
          <a:r>
            <a:rPr lang="fr-FR" sz="1100" b="1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Activer tous les contrôles sans restriction et sans m'avertir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et « </a:t>
          </a:r>
          <a:r>
            <a:rPr lang="fr-FR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Activer toutes les macros</a:t>
          </a:r>
          <a:r>
            <a:rPr lang="fr-F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(avec la case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 </a:t>
          </a: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Accès appouvé au modèle d'objet du projet VBA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activée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les options Excel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 Paramètres du Centre de gestion de la confidentialité »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Sinon les macros VBA fonctionneront partiellement. Même en activant la modification (Options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Centre de gestion de la confidentialité =&gt; Paramètres du Centre de gestion de la confidentialité =&gt; </a:t>
          </a:r>
          <a:r>
            <a:rPr lang="fr-FR" sz="1100" b="1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Paramètres Activex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</a:t>
          </a:r>
          <a:r>
            <a:rPr lang="fr-FR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Paramètres des macros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endParaRPr lang="fr-FR">
            <a:effectLst/>
          </a:endParaRPr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 </a:t>
          </a:r>
          <a:r>
            <a:rPr lang="fr-FR" sz="1100" b="1" i="0" baseline="0">
              <a:solidFill>
                <a:srgbClr val="0000FF"/>
              </a:solidFill>
            </a:rPr>
            <a:t>4</a:t>
          </a:r>
          <a:r>
            <a:rPr lang="fr-FR" sz="1100" baseline="0"/>
            <a:t>,   </a:t>
          </a:r>
          <a:r>
            <a:rPr lang="fr-FR" sz="1100" b="1" baseline="0">
              <a:solidFill>
                <a:srgbClr val="FF0000"/>
              </a:solidFill>
            </a:rPr>
            <a:t>3 </a:t>
          </a:r>
          <a:r>
            <a:rPr lang="fr-FR" sz="1100" baseline="0"/>
            <a:t> ou  </a:t>
          </a:r>
          <a:r>
            <a:rPr lang="fr-FR" sz="1100" b="1" i="0" baseline="0">
              <a:solidFill>
                <a:srgbClr val="008000"/>
              </a:solidFill>
            </a:rPr>
            <a:t>2</a:t>
          </a:r>
          <a:r>
            <a:rPr lang="fr-FR" sz="1100" baseline="0"/>
            <a:t>  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pPr eaLnBrk="1" fontAlgn="auto" latinLnBrk="0" hangingPunct="1"/>
          <a:r>
            <a:rPr lang="fr-FR" sz="1100" b="1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Puis, sélectionnez impérativement</a:t>
          </a:r>
          <a:r>
            <a:rPr lang="fr-FR" sz="1100" b="0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nombre d'équipes qui correspond à votre situation (en A10) :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 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  </a:t>
          </a:r>
          <a:r>
            <a:rPr lang="fr-FR" sz="1100" b="1" i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équipes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choix sélectionne automatiquement toutes les feuilles nécessaires pour saisir les rencontres.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aseline="0"/>
            <a:t>Une fois la saisie des rencontres terminée, merci de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générer le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fichier Excel à envoyer au Comité Départemental </a:t>
          </a:r>
          <a:r>
            <a:rPr lang="fr-FR" sz="1100" baseline="0"/>
            <a:t>par l'intermédiaire du bouton "</a:t>
          </a:r>
          <a:r>
            <a:rPr lang="fr-FR" sz="1100" b="1" baseline="0">
              <a:solidFill>
                <a:srgbClr val="FF0000"/>
              </a:solidFill>
            </a:rPr>
            <a:t>Export</a:t>
          </a:r>
          <a:r>
            <a:rPr lang="fr-FR" sz="1100" baseline="0"/>
            <a:t>" dans cette feuille "</a:t>
          </a:r>
          <a:r>
            <a:rPr lang="fr-FR" sz="1100" b="1" baseline="0">
              <a:solidFill>
                <a:srgbClr val="0000FF"/>
              </a:solidFill>
            </a:rPr>
            <a:t>Renseignements</a:t>
          </a:r>
          <a:r>
            <a:rPr lang="fr-FR" sz="1100" baseline="0"/>
            <a:t>" au lieu d'envoyer ce présent fichier.</a:t>
          </a:r>
        </a:p>
        <a:p>
          <a:endParaRPr lang="fr-FR" sz="1100" b="1" baseline="0">
            <a:solidFill>
              <a:srgbClr val="0070C0"/>
            </a:solidFill>
          </a:endParaRPr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les feuilles correspondantes selon le nombre d'équipes de la poule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- 4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 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1 contre 4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2 contre 3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1 et 2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3 et 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- 3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Equipes match à 3, rencontre match à 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- 2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 2 équipes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Double-cliquez</a:t>
          </a:r>
          <a:r>
            <a:rPr lang="fr-FR" baseline="0">
              <a:effectLst/>
            </a:rPr>
            <a:t> dans 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effectLst/>
            </a:rPr>
            <a:t>pour afficher une fenêtre où vous pourrez sélectionner le club par double-clic.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Puis,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double-cliquez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d'un joueur pour afficher une fenêtre où vous pourrez sélectionner le joueur par double-clic.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Appuyez pour cela sur le bouton "</a:t>
          </a:r>
          <a:r>
            <a:rPr lang="fr-FR" sz="1200" b="1">
              <a:solidFill>
                <a:srgbClr val="1A5499"/>
              </a:solidFill>
              <a:effectLst/>
            </a:rPr>
            <a:t>+</a:t>
          </a:r>
          <a:r>
            <a:rPr lang="fr-FR">
              <a:effectLst/>
            </a:rPr>
            <a:t>" pour ouvrir le</a:t>
          </a:r>
          <a:r>
            <a:rPr lang="fr-FR" baseline="0">
              <a:effectLst/>
            </a:rPr>
            <a:t> formulaire de saisie d'un joueur, ou appuyez </a:t>
          </a:r>
          <a:r>
            <a:rPr lang="fr-FR">
              <a:effectLst/>
            </a:rPr>
            <a:t>sur le bouton "</a:t>
          </a:r>
          <a:r>
            <a:rPr lang="fr-FR" b="1">
              <a:effectLst/>
            </a:rPr>
            <a:t>Déblocage</a:t>
          </a:r>
          <a:r>
            <a:rPr lang="fr-FR" b="1" baseline="0">
              <a:effectLst/>
            </a:rPr>
            <a:t> de cette feuille</a:t>
          </a:r>
          <a:r>
            <a:rPr lang="fr-FR" baseline="0">
              <a:effectLst/>
            </a:rPr>
            <a:t>" pour pouvoir modifier librement cette feuille.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Spécifiquement pour une Poule à 4 équipes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boutons  "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Récupération des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permettent de renseigner les équipes automatiquement dans les feuilles de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place 1 et 2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3 et 4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Mais vous pouvez les modifier par la suite si nécessaire.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imprimer les fiches de rencontre à l'aide du bouton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Imprimer les 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en haut à droite de chaque feuille de rencontre pour les découper et les remettre aux arbitres de table (ou allez sur la feuille "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l'imprimer (Fichier--&gt;Imprimer ou Ctrl-p)).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boutons "</a:t>
          </a:r>
          <a:r>
            <a:rPr lang="fr-FR" sz="1100" b="1" baseline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Initialisation de la 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remettent à blanc le contenu des feuilles de match. Donc, </a:t>
          </a:r>
          <a:r>
            <a:rPr lang="fr-FR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attention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ne pas les utiliser après avoir commencé.</a:t>
          </a:r>
          <a:endParaRPr lang="fr-FR" sz="1100" baseline="0"/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Saisie de scores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Saisissez les points des parties à l'aide d'un formulaire de saisie affiché en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double-cliquant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la ligne de la partie concernée. Dans ce formulaire, entrez de préférence les points des perdants, et des contrôles vous afficherons des messages d'erreur si nécessaire. </a:t>
          </a:r>
          <a:b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Vous pouvez entrer les points directement sur les feuilles "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mais alors aucun automatisme et aucun contrôle ne vous y aidera. </a:t>
          </a:r>
        </a:p>
        <a:p>
          <a:r>
            <a:rPr lang="fr-FR" baseline="0">
              <a:effectLst/>
            </a:rPr>
            <a:t>Les joueurs des doubles sont à sélectionner en fonction des lettres à l'aide de la liste déroulante.</a:t>
          </a:r>
          <a:endParaRPr lang="fr-FR">
            <a:effectLst/>
          </a:endParaRPr>
        </a:p>
        <a:p>
          <a:endParaRPr lang="fr-FR">
            <a:effectLst/>
          </a:endParaRPr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envoyez un message à l'adresse "</a:t>
          </a:r>
          <a:r>
            <a:rPr lang="fr-FR" sz="1100" b="0" i="1" baseline="0">
              <a:solidFill>
                <a:srgbClr val="0000FF"/>
              </a:solidFill>
            </a:rPr>
            <a:t>jean-paul.dauphant@orange.fr</a:t>
          </a:r>
          <a:r>
            <a:rPr lang="fr-FR" sz="1100" b="0" baseline="0">
              <a:solidFill>
                <a:sysClr val="windowText" lastClr="000000"/>
              </a:solidFill>
            </a:rPr>
            <a:t>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15</xdr:row>
          <xdr:rowOff>0</xdr:rowOff>
        </xdr:from>
        <xdr:to>
          <xdr:col>5</xdr:col>
          <xdr:colOff>323850</xdr:colOff>
          <xdr:row>17</xdr:row>
          <xdr:rowOff>123825</xdr:rowOff>
        </xdr:to>
        <xdr:sp macro="" textlink="">
          <xdr:nvSpPr>
            <xdr:cNvPr id="10242" name="CommandButton2Teams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=""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10</xdr:row>
          <xdr:rowOff>161925</xdr:rowOff>
        </xdr:from>
        <xdr:to>
          <xdr:col>5</xdr:col>
          <xdr:colOff>323850</xdr:colOff>
          <xdr:row>13</xdr:row>
          <xdr:rowOff>123825</xdr:rowOff>
        </xdr:to>
        <xdr:sp macro="" textlink="">
          <xdr:nvSpPr>
            <xdr:cNvPr id="10243" name="CommandButton4Teams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=""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12</xdr:row>
          <xdr:rowOff>161925</xdr:rowOff>
        </xdr:from>
        <xdr:to>
          <xdr:col>5</xdr:col>
          <xdr:colOff>323850</xdr:colOff>
          <xdr:row>15</xdr:row>
          <xdr:rowOff>123825</xdr:rowOff>
        </xdr:to>
        <xdr:sp macro="" textlink="">
          <xdr:nvSpPr>
            <xdr:cNvPr id="10244" name="CommandButton3Teams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=""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514350</xdr:colOff>
          <xdr:row>0</xdr:row>
          <xdr:rowOff>180975</xdr:rowOff>
        </xdr:from>
        <xdr:to>
          <xdr:col>18</xdr:col>
          <xdr:colOff>752475</xdr:colOff>
          <xdr:row>0</xdr:row>
          <xdr:rowOff>647700</xdr:rowOff>
        </xdr:to>
        <xdr:sp macro="" textlink="">
          <xdr:nvSpPr>
            <xdr:cNvPr id="10247" name="Butto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C0C0C0"/>
                  </a:solidFill>
                  <a:latin typeface="Calibri"/>
                  <a:cs typeface="Calibri"/>
                </a:rPr>
                <a:t>Sélection du fichier contenant la liste des licences FFTT du Val-de-Marne</a:t>
              </a:r>
            </a:p>
            <a:p>
              <a:pPr algn="ctr" rtl="0">
                <a:defRPr sz="1000"/>
              </a:pPr>
              <a:endParaRPr lang="fr-FR" sz="1100" b="0" i="0" u="none" strike="noStrike" baseline="0">
                <a:solidFill>
                  <a:srgbClr val="C0C0C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0</xdr:row>
          <xdr:rowOff>238125</xdr:rowOff>
        </xdr:from>
        <xdr:to>
          <xdr:col>15</xdr:col>
          <xdr:colOff>371475</xdr:colOff>
          <xdr:row>0</xdr:row>
          <xdr:rowOff>552450</xdr:rowOff>
        </xdr:to>
        <xdr:sp macro="" textlink="">
          <xdr:nvSpPr>
            <xdr:cNvPr id="10248" name="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C0C0C0"/>
                  </a:solidFill>
                  <a:latin typeface="Calibri"/>
                  <a:cs typeface="Calibri"/>
                </a:rPr>
                <a:t>Chargement des licenciés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77754</xdr:rowOff>
    </xdr:from>
    <xdr:to>
      <xdr:col>3</xdr:col>
      <xdr:colOff>146606</xdr:colOff>
      <xdr:row>2</xdr:row>
      <xdr:rowOff>48625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7754"/>
          <a:ext cx="906925" cy="979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</xdr:row>
          <xdr:rowOff>38100</xdr:rowOff>
        </xdr:from>
        <xdr:to>
          <xdr:col>38</xdr:col>
          <xdr:colOff>57150</xdr:colOff>
          <xdr:row>4</xdr:row>
          <xdr:rowOff>66675</xdr:rowOff>
        </xdr:to>
        <xdr:sp macro="" textlink="">
          <xdr:nvSpPr>
            <xdr:cNvPr id="11273" name="CommandInitFeuille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="" xmlns:a16="http://schemas.microsoft.com/office/drawing/2014/main" id="{00000000-0008-0000-0F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7</xdr:row>
          <xdr:rowOff>123825</xdr:rowOff>
        </xdr:from>
        <xdr:to>
          <xdr:col>38</xdr:col>
          <xdr:colOff>57150</xdr:colOff>
          <xdr:row>9</xdr:row>
          <xdr:rowOff>28575</xdr:rowOff>
        </xdr:to>
        <xdr:sp macro="" textlink="">
          <xdr:nvSpPr>
            <xdr:cNvPr id="11275" name="CommandButton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="" xmlns:a16="http://schemas.microsoft.com/office/drawing/2014/main" id="{00000000-0008-0000-0F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1104900</xdr:colOff>
          <xdr:row>5</xdr:row>
          <xdr:rowOff>142875</xdr:rowOff>
        </xdr:from>
        <xdr:to>
          <xdr:col>0</xdr:col>
          <xdr:colOff>1866900</xdr:colOff>
          <xdr:row>5</xdr:row>
          <xdr:rowOff>352425</xdr:rowOff>
        </xdr:to>
        <xdr:sp macro="" textlink="">
          <xdr:nvSpPr>
            <xdr:cNvPr id="87041" name="Button 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Effacer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2066925</xdr:colOff>
          <xdr:row>5</xdr:row>
          <xdr:rowOff>142875</xdr:rowOff>
        </xdr:from>
        <xdr:to>
          <xdr:col>2</xdr:col>
          <xdr:colOff>0</xdr:colOff>
          <xdr:row>5</xdr:row>
          <xdr:rowOff>352425</xdr:rowOff>
        </xdr:to>
        <xdr:sp macro="" textlink="">
          <xdr:nvSpPr>
            <xdr:cNvPr id="87042" name="Button 2" hidden="1">
              <a:extLst>
                <a:ext uri="{63B3BB69-23CF-44E3-9099-C40C66FF867C}">
                  <a14:compatExt spid="_x0000_s87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5</xdr:row>
          <xdr:rowOff>142875</xdr:rowOff>
        </xdr:from>
        <xdr:to>
          <xdr:col>5</xdr:col>
          <xdr:colOff>361950</xdr:colOff>
          <xdr:row>5</xdr:row>
          <xdr:rowOff>352425</xdr:rowOff>
        </xdr:to>
        <xdr:sp macro="" textlink="">
          <xdr:nvSpPr>
            <xdr:cNvPr id="87043" name="Button 3" hidden="1">
              <a:extLst>
                <a:ext uri="{63B3BB69-23CF-44E3-9099-C40C66FF867C}">
                  <a14:compatExt spid="_x0000_s87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5</xdr:row>
          <xdr:rowOff>142875</xdr:rowOff>
        </xdr:from>
        <xdr:to>
          <xdr:col>0</xdr:col>
          <xdr:colOff>904875</xdr:colOff>
          <xdr:row>5</xdr:row>
          <xdr:rowOff>352425</xdr:rowOff>
        </xdr:to>
        <xdr:sp macro="" textlink="">
          <xdr:nvSpPr>
            <xdr:cNvPr id="87044" name="Button 4" hidden="1">
              <a:extLst>
                <a:ext uri="{63B3BB69-23CF-44E3-9099-C40C66FF867C}">
                  <a14:compatExt spid="_x0000_s87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1295400</xdr:colOff>
          <xdr:row>0</xdr:row>
          <xdr:rowOff>57150</xdr:rowOff>
        </xdr:from>
        <xdr:to>
          <xdr:col>3</xdr:col>
          <xdr:colOff>2981325</xdr:colOff>
          <xdr:row>0</xdr:row>
          <xdr:rowOff>333375</xdr:rowOff>
        </xdr:to>
        <xdr:sp macro="" textlink="">
          <xdr:nvSpPr>
            <xdr:cNvPr id="78849" name="CommandButton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="" xmlns:a16="http://schemas.microsoft.com/office/drawing/2014/main" id="{00000000-0008-0000-12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1695450</xdr:colOff>
          <xdr:row>0</xdr:row>
          <xdr:rowOff>66675</xdr:rowOff>
        </xdr:from>
        <xdr:to>
          <xdr:col>0</xdr:col>
          <xdr:colOff>2447925</xdr:colOff>
          <xdr:row>0</xdr:row>
          <xdr:rowOff>323850</xdr:rowOff>
        </xdr:to>
        <xdr:sp macro="" textlink="">
          <xdr:nvSpPr>
            <xdr:cNvPr id="78850" name="Button 2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2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962025</xdr:colOff>
          <xdr:row>0</xdr:row>
          <xdr:rowOff>57150</xdr:rowOff>
        </xdr:from>
        <xdr:to>
          <xdr:col>5</xdr:col>
          <xdr:colOff>2647950</xdr:colOff>
          <xdr:row>0</xdr:row>
          <xdr:rowOff>333375</xdr:rowOff>
        </xdr:to>
        <xdr:sp macro="" textlink="">
          <xdr:nvSpPr>
            <xdr:cNvPr id="36865" name="CommandButton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="" xmlns:a16="http://schemas.microsoft.com/office/drawing/2014/main" id="{00000000-0008-0000-11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1704975</xdr:colOff>
          <xdr:row>0</xdr:row>
          <xdr:rowOff>38100</xdr:rowOff>
        </xdr:from>
        <xdr:to>
          <xdr:col>1</xdr:col>
          <xdr:colOff>2057400</xdr:colOff>
          <xdr:row>0</xdr:row>
          <xdr:rowOff>352425</xdr:rowOff>
        </xdr:to>
        <xdr:sp macro="" textlink="">
          <xdr:nvSpPr>
            <xdr:cNvPr id="36866" name="CommandButton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="" xmlns:a16="http://schemas.microsoft.com/office/drawing/2014/main" id="{00000000-0008-0000-11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638175</xdr:colOff>
          <xdr:row>0</xdr:row>
          <xdr:rowOff>57150</xdr:rowOff>
        </xdr:from>
        <xdr:to>
          <xdr:col>1</xdr:col>
          <xdr:colOff>1485900</xdr:colOff>
          <xdr:row>0</xdr:row>
          <xdr:rowOff>342900</xdr:rowOff>
        </xdr:to>
        <xdr:sp macro="" textlink="">
          <xdr:nvSpPr>
            <xdr:cNvPr id="36873" name="Button 9" hidden="1">
              <a:extLst>
                <a:ext uri="{63B3BB69-23CF-44E3-9099-C40C66FF867C}">
                  <a14:compatExt spid="_x0000_s36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2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7</xdr:row>
          <xdr:rowOff>142875</xdr:rowOff>
        </xdr:from>
        <xdr:to>
          <xdr:col>1</xdr:col>
          <xdr:colOff>1143000</xdr:colOff>
          <xdr:row>7</xdr:row>
          <xdr:rowOff>352425</xdr:rowOff>
        </xdr:to>
        <xdr:sp macro="" textlink="">
          <xdr:nvSpPr>
            <xdr:cNvPr id="95236" name="Button 4" hidden="1">
              <a:extLst>
                <a:ext uri="{63B3BB69-23CF-44E3-9099-C40C66FF867C}">
                  <a14:compatExt spid="_x0000_s95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Effacer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1962150</xdr:colOff>
          <xdr:row>7</xdr:row>
          <xdr:rowOff>142875</xdr:rowOff>
        </xdr:from>
        <xdr:to>
          <xdr:col>1</xdr:col>
          <xdr:colOff>2847975</xdr:colOff>
          <xdr:row>7</xdr:row>
          <xdr:rowOff>352425</xdr:rowOff>
        </xdr:to>
        <xdr:sp macro="" textlink="">
          <xdr:nvSpPr>
            <xdr:cNvPr id="95237" name="Button 5" hidden="1">
              <a:extLst>
                <a:ext uri="{63B3BB69-23CF-44E3-9099-C40C66FF867C}">
                  <a14:compatExt spid="_x0000_s9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7</xdr:row>
          <xdr:rowOff>142875</xdr:rowOff>
        </xdr:from>
        <xdr:to>
          <xdr:col>1</xdr:col>
          <xdr:colOff>85725</xdr:colOff>
          <xdr:row>7</xdr:row>
          <xdr:rowOff>352425</xdr:rowOff>
        </xdr:to>
        <xdr:sp macro="" textlink="">
          <xdr:nvSpPr>
            <xdr:cNvPr id="95238" name="Button 6" hidden="1">
              <a:extLst>
                <a:ext uri="{63B3BB69-23CF-44E3-9099-C40C66FF867C}">
                  <a14:compatExt spid="_x0000_s95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77404</xdr:rowOff>
    </xdr:from>
    <xdr:to>
      <xdr:col>3</xdr:col>
      <xdr:colOff>148285</xdr:colOff>
      <xdr:row>2</xdr:row>
      <xdr:rowOff>50090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4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12291" name="CommandInitFeuille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=""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12298" name="CommandButtonImpressionFiches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=""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46081" name="CommandInitFeuille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="" xmlns:a16="http://schemas.microsoft.com/office/drawing/2014/main" id="{00000000-0008-0000-02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46082" name="CommandButtonImpressionFiches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="" xmlns:a16="http://schemas.microsoft.com/office/drawing/2014/main" id="{00000000-0008-0000-02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63489" name="CommandInitFeuille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="" xmlns:a16="http://schemas.microsoft.com/office/drawing/2014/main" id="{00000000-0008-0000-03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63490" name="CommandButtonImpressionFiches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="" xmlns:a16="http://schemas.microsoft.com/office/drawing/2014/main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12</xdr:row>
          <xdr:rowOff>180975</xdr:rowOff>
        </xdr:from>
        <xdr:to>
          <xdr:col>38</xdr:col>
          <xdr:colOff>66675</xdr:colOff>
          <xdr:row>13</xdr:row>
          <xdr:rowOff>209550</xdr:rowOff>
        </xdr:to>
        <xdr:sp macro="" textlink="">
          <xdr:nvSpPr>
            <xdr:cNvPr id="63491" name="CommandButton1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="" xmlns:a16="http://schemas.microsoft.com/office/drawing/2014/main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64513" name="CommandInitFeuille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="" xmlns:a16="http://schemas.microsoft.com/office/drawing/2014/main" id="{00000000-0008-0000-04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64514" name="CommandButtonImpressionFiches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="" xmlns:a16="http://schemas.microsoft.com/office/drawing/2014/main" id="{00000000-0008-0000-04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12</xdr:row>
          <xdr:rowOff>180975</xdr:rowOff>
        </xdr:from>
        <xdr:to>
          <xdr:col>38</xdr:col>
          <xdr:colOff>66675</xdr:colOff>
          <xdr:row>13</xdr:row>
          <xdr:rowOff>209550</xdr:rowOff>
        </xdr:to>
        <xdr:sp macro="" textlink="">
          <xdr:nvSpPr>
            <xdr:cNvPr id="64515" name="CommandButton1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="" xmlns:a16="http://schemas.microsoft.com/office/drawing/2014/main" id="{00000000-0008-0000-04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49235</xdr:rowOff>
    </xdr:from>
    <xdr:to>
      <xdr:col>2</xdr:col>
      <xdr:colOff>213292</xdr:colOff>
      <xdr:row>4</xdr:row>
      <xdr:rowOff>71814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9235"/>
          <a:ext cx="726521" cy="7845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76200</xdr:rowOff>
        </xdr:from>
        <xdr:to>
          <xdr:col>38</xdr:col>
          <xdr:colOff>66675</xdr:colOff>
          <xdr:row>6</xdr:row>
          <xdr:rowOff>161925</xdr:rowOff>
        </xdr:to>
        <xdr:sp macro="" textlink="">
          <xdr:nvSpPr>
            <xdr:cNvPr id="16385" name="CommandInitFeuille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10</xdr:row>
          <xdr:rowOff>161925</xdr:rowOff>
        </xdr:from>
        <xdr:to>
          <xdr:col>38</xdr:col>
          <xdr:colOff>66675</xdr:colOff>
          <xdr:row>12</xdr:row>
          <xdr:rowOff>57150</xdr:rowOff>
        </xdr:to>
        <xdr:sp macro="" textlink="">
          <xdr:nvSpPr>
            <xdr:cNvPr id="16389" name="CommandButton2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="" xmlns:a16="http://schemas.microsoft.com/office/drawing/2014/main" id="{00000000-0008-0000-09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5.xml"/><Relationship Id="rId5" Type="http://schemas.openxmlformats.org/officeDocument/2006/relationships/image" Target="../media/image15.emf"/><Relationship Id="rId4" Type="http://schemas.openxmlformats.org/officeDocument/2006/relationships/control" Target="../activeX/activeX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17.xml"/><Relationship Id="rId5" Type="http://schemas.openxmlformats.org/officeDocument/2006/relationships/image" Target="../media/image18.emf"/><Relationship Id="rId4" Type="http://schemas.openxmlformats.org/officeDocument/2006/relationships/control" Target="../activeX/activeX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7.xml"/><Relationship Id="rId5" Type="http://schemas.openxmlformats.org/officeDocument/2006/relationships/image" Target="../media/image21.emf"/><Relationship Id="rId4" Type="http://schemas.openxmlformats.org/officeDocument/2006/relationships/control" Target="../activeX/activeX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3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20.xml"/><Relationship Id="rId5" Type="http://schemas.openxmlformats.org/officeDocument/2006/relationships/image" Target="../media/image22.emf"/><Relationship Id="rId4" Type="http://schemas.openxmlformats.org/officeDocument/2006/relationships/control" Target="../activeX/activeX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4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5" Type="http://schemas.openxmlformats.org/officeDocument/2006/relationships/image" Target="../media/image7.emf"/><Relationship Id="rId4" Type="http://schemas.openxmlformats.org/officeDocument/2006/relationships/control" Target="../activeX/activeX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9.xml"/><Relationship Id="rId5" Type="http://schemas.openxmlformats.org/officeDocument/2006/relationships/image" Target="../media/image9.emf"/><Relationship Id="rId4" Type="http://schemas.openxmlformats.org/officeDocument/2006/relationships/control" Target="../activeX/activeX8.xml"/><Relationship Id="rId9" Type="http://schemas.openxmlformats.org/officeDocument/2006/relationships/image" Target="../media/image1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12.emf"/><Relationship Id="rId4" Type="http://schemas.openxmlformats.org/officeDocument/2006/relationships/control" Target="../activeX/activeX11.xml"/><Relationship Id="rId9" Type="http://schemas.openxmlformats.org/officeDocument/2006/relationships/image" Target="../media/image14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29.7109375" style="26" customWidth="1"/>
    <col min="2" max="2" width="12" style="10" customWidth="1"/>
    <col min="3" max="3" width="6.7109375" style="10" customWidth="1"/>
    <col min="4" max="9" width="11.42578125" style="10"/>
    <col min="10" max="10" width="11.42578125" style="10" customWidth="1"/>
    <col min="11" max="16384" width="11.42578125" style="10"/>
  </cols>
  <sheetData>
    <row r="1" spans="1:30" s="8" customFormat="1" ht="60" customHeight="1" x14ac:dyDescent="0.2">
      <c r="A1" s="236" t="s">
        <v>125</v>
      </c>
      <c r="B1" s="237"/>
      <c r="C1" s="238"/>
      <c r="D1" s="238"/>
      <c r="E1" s="238"/>
      <c r="F1" s="238"/>
      <c r="G1" s="239"/>
      <c r="H1" s="7"/>
      <c r="I1" s="7"/>
      <c r="J1" s="7"/>
      <c r="L1" s="178" t="s">
        <v>1170</v>
      </c>
      <c r="M1" s="176">
        <v>39083</v>
      </c>
      <c r="U1" s="29"/>
      <c r="W1" s="177" t="s">
        <v>1169</v>
      </c>
      <c r="X1" s="235" t="s">
        <v>3610</v>
      </c>
      <c r="Y1" s="235"/>
      <c r="Z1" s="235"/>
      <c r="AA1" s="235"/>
      <c r="AB1" s="235"/>
      <c r="AC1" s="235"/>
      <c r="AD1" s="235"/>
    </row>
    <row r="2" spans="1:30" ht="26.25" x14ac:dyDescent="0.4">
      <c r="A2" s="9" t="s">
        <v>126</v>
      </c>
      <c r="B2" s="184">
        <v>5</v>
      </c>
      <c r="D2" s="9" t="s">
        <v>647</v>
      </c>
      <c r="E2" s="233" t="s">
        <v>2123</v>
      </c>
      <c r="F2" s="234"/>
      <c r="G2" s="11"/>
      <c r="H2" s="11"/>
      <c r="I2" s="11"/>
      <c r="J2" s="12" t="s">
        <v>1929</v>
      </c>
      <c r="N2" s="182" t="s">
        <v>1964</v>
      </c>
    </row>
    <row r="3" spans="1:30" x14ac:dyDescent="0.2">
      <c r="A3" s="9"/>
    </row>
    <row r="4" spans="1:30" s="8" customFormat="1" ht="20.100000000000001" customHeight="1" x14ac:dyDescent="0.2">
      <c r="A4" s="13" t="s">
        <v>41</v>
      </c>
      <c r="B4" s="240" t="s">
        <v>389</v>
      </c>
      <c r="C4" s="241"/>
      <c r="D4" s="241"/>
      <c r="E4" s="242"/>
      <c r="G4" s="14"/>
    </row>
    <row r="5" spans="1:30" s="8" customFormat="1" ht="20.100000000000001" customHeight="1" x14ac:dyDescent="0.2">
      <c r="A5" s="13" t="s">
        <v>127</v>
      </c>
      <c r="B5" s="245">
        <f>VLOOKUP(B2,M12:N19,2,0)</f>
        <v>46061</v>
      </c>
      <c r="C5" s="246"/>
      <c r="D5" s="246"/>
      <c r="E5" s="247"/>
      <c r="G5" s="14"/>
    </row>
    <row r="6" spans="1:30" s="8" customFormat="1" ht="24.95" customHeight="1" x14ac:dyDescent="0.2">
      <c r="A6" s="13" t="s">
        <v>128</v>
      </c>
      <c r="B6" s="185">
        <v>1</v>
      </c>
      <c r="C6" s="15"/>
      <c r="G6" s="14"/>
    </row>
    <row r="7" spans="1:30" s="8" customFormat="1" ht="24.95" customHeight="1" x14ac:dyDescent="0.2">
      <c r="A7" s="13" t="s">
        <v>129</v>
      </c>
      <c r="B7" s="243" t="s">
        <v>395</v>
      </c>
      <c r="C7" s="244"/>
      <c r="G7" s="14"/>
    </row>
    <row r="8" spans="1:30" s="8" customFormat="1" ht="25.5" x14ac:dyDescent="0.2">
      <c r="A8" s="16" t="s">
        <v>171</v>
      </c>
      <c r="B8" s="232" t="s">
        <v>1781</v>
      </c>
      <c r="C8" s="232"/>
      <c r="D8" s="232"/>
      <c r="E8" s="232"/>
      <c r="F8" s="232"/>
      <c r="G8" s="232"/>
    </row>
    <row r="9" spans="1:30" x14ac:dyDescent="0.2">
      <c r="A9" s="17" t="str">
        <f ca="1">CELL("nomfichier")</f>
        <v>Q:\2025-2026\ChJeunes\DevSans\[Championnat des Jeunes 2025-2026 - Benjamins-Minimes-Cadets-Juniors - Poule de 4.xlsx]Joueurs-FFTT</v>
      </c>
      <c r="B9" s="18"/>
      <c r="C9" s="18"/>
      <c r="D9" s="18"/>
      <c r="E9" s="18"/>
      <c r="F9" s="18"/>
    </row>
    <row r="10" spans="1:30" s="11" customFormat="1" ht="26.25" customHeight="1" x14ac:dyDescent="0.2">
      <c r="A10" s="13" t="s">
        <v>170</v>
      </c>
      <c r="B10" s="186">
        <v>4</v>
      </c>
    </row>
    <row r="11" spans="1:30" x14ac:dyDescent="0.2">
      <c r="A11" s="19"/>
    </row>
    <row r="12" spans="1:30" ht="12.75" customHeight="1" x14ac:dyDescent="0.2">
      <c r="A12" s="20" t="str">
        <f ca="1">MID(A9,1,FIND("[",A9)-1)</f>
        <v>Q:\2025-2026\ChJeunes\DevSans\</v>
      </c>
      <c r="B12" s="21"/>
      <c r="C12" s="21"/>
      <c r="D12" s="21"/>
      <c r="E12" s="21"/>
      <c r="F12" s="21"/>
      <c r="G12" s="22"/>
      <c r="M12" s="23">
        <v>1</v>
      </c>
      <c r="N12" s="24">
        <v>45942</v>
      </c>
    </row>
    <row r="13" spans="1:30" x14ac:dyDescent="0.2">
      <c r="A13" s="19"/>
      <c r="B13" s="22"/>
      <c r="C13" s="22"/>
      <c r="D13" s="22"/>
      <c r="E13" s="22"/>
      <c r="F13" s="22"/>
      <c r="G13" s="22"/>
      <c r="M13" s="23">
        <v>2</v>
      </c>
      <c r="N13" s="24">
        <v>45977</v>
      </c>
    </row>
    <row r="14" spans="1:30" x14ac:dyDescent="0.2">
      <c r="A14" s="25" t="s">
        <v>2122</v>
      </c>
      <c r="M14" s="23">
        <v>3</v>
      </c>
      <c r="N14" s="24">
        <v>46005</v>
      </c>
    </row>
    <row r="15" spans="1:30" x14ac:dyDescent="0.2">
      <c r="M15" s="23">
        <v>4</v>
      </c>
      <c r="N15" s="24">
        <v>46033</v>
      </c>
    </row>
    <row r="16" spans="1:30" x14ac:dyDescent="0.2">
      <c r="M16" s="23">
        <v>5</v>
      </c>
      <c r="N16" s="24">
        <v>46061</v>
      </c>
    </row>
    <row r="17" spans="13:14" x14ac:dyDescent="0.2">
      <c r="M17" s="23">
        <v>6</v>
      </c>
      <c r="N17" s="24">
        <v>46124</v>
      </c>
    </row>
    <row r="18" spans="13:14" x14ac:dyDescent="0.2">
      <c r="M18" s="23">
        <v>7</v>
      </c>
      <c r="N18" s="24">
        <v>46173</v>
      </c>
    </row>
    <row r="19" spans="13:14" x14ac:dyDescent="0.2">
      <c r="M19" s="23">
        <v>8</v>
      </c>
      <c r="N19" s="24">
        <v>46194</v>
      </c>
    </row>
  </sheetData>
  <sheetProtection algorithmName="SHA-512" hashValue="/dK44PlbR1XOuQwEEpPoPz/stqE4LKcO9/Lq2Qq7DtuXjQZxIdH4Q9lk2bEvjGIxSRCY1T77EjwuUI83o31D5A==" saltValue="YYF5tZ5tD6FBjBcInb1tyw==" spinCount="100000" sheet="1" scenarios="1" insertRows="0" autoFilter="0"/>
  <mergeCells count="7">
    <mergeCell ref="B8:G8"/>
    <mergeCell ref="E2:F2"/>
    <mergeCell ref="X1:AD1"/>
    <mergeCell ref="A1:G1"/>
    <mergeCell ref="B4:E4"/>
    <mergeCell ref="B7:C7"/>
    <mergeCell ref="B5:E5"/>
  </mergeCells>
  <conditionalFormatting sqref="B10">
    <cfRule type="cellIs" dxfId="163" priority="1" stopIfTrue="1" operator="equal">
      <formula>2</formula>
    </cfRule>
    <cfRule type="cellIs" dxfId="162" priority="2" stopIfTrue="1" operator="equal">
      <formula>3</formula>
    </cfRule>
    <cfRule type="cellIs" dxfId="161" priority="3" stopIfTrue="1" operator="equal">
      <formula>4</formula>
    </cfRule>
  </conditionalFormatting>
  <dataValidations count="4">
    <dataValidation type="list" errorStyle="warning" allowBlank="1" showInputMessage="1" showErrorMessage="1" errorTitle="Catégories" error="Sélectionnez une valeur de la liste." sqref="B7:C7">
      <formula1>"Benjamins,Minimes,Cadets,Juniors"</formula1>
    </dataValidation>
    <dataValidation type="list" allowBlank="1" showInputMessage="1" showErrorMessage="1" sqref="B10">
      <formula1>"4,3,2"</formula1>
    </dataValidation>
    <dataValidation type="list" allowBlank="1" showInputMessage="1" showErrorMessage="1" sqref="B6">
      <formula1>"1,2,3,4,5,6,7,8,9,10,11,12,13,14,15"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4" r:id="rId4" name="CommandButton3Teams">
          <controlPr defaultSize="0" autoLine="0" r:id="rId5">
            <anchor moveWithCells="1" sizeWithCells="1">
              <from>
                <xdr:col>0</xdr:col>
                <xdr:colOff>1266825</xdr:colOff>
                <xdr:row>12</xdr:row>
                <xdr:rowOff>161925</xdr:rowOff>
              </from>
              <to>
                <xdr:col>5</xdr:col>
                <xdr:colOff>323850</xdr:colOff>
                <xdr:row>15</xdr:row>
                <xdr:rowOff>123825</xdr:rowOff>
              </to>
            </anchor>
          </controlPr>
        </control>
      </mc:Choice>
      <mc:Fallback>
        <control shapeId="10244" r:id="rId4" name="CommandButton3Teams"/>
      </mc:Fallback>
    </mc:AlternateContent>
    <mc:AlternateContent xmlns:mc="http://schemas.openxmlformats.org/markup-compatibility/2006">
      <mc:Choice Requires="x14">
        <control shapeId="10243" r:id="rId6" name="CommandButton4Teams">
          <controlPr defaultSize="0" autoLine="0" r:id="rId7">
            <anchor moveWithCells="1" sizeWithCells="1">
              <from>
                <xdr:col>0</xdr:col>
                <xdr:colOff>1266825</xdr:colOff>
                <xdr:row>10</xdr:row>
                <xdr:rowOff>161925</xdr:rowOff>
              </from>
              <to>
                <xdr:col>5</xdr:col>
                <xdr:colOff>323850</xdr:colOff>
                <xdr:row>13</xdr:row>
                <xdr:rowOff>123825</xdr:rowOff>
              </to>
            </anchor>
          </controlPr>
        </control>
      </mc:Choice>
      <mc:Fallback>
        <control shapeId="10243" r:id="rId6" name="CommandButton4Teams"/>
      </mc:Fallback>
    </mc:AlternateContent>
    <mc:AlternateContent xmlns:mc="http://schemas.openxmlformats.org/markup-compatibility/2006">
      <mc:Choice Requires="x14">
        <control shapeId="10242" r:id="rId8" name="CommandButton2Teams">
          <controlPr defaultSize="0" autoLine="0" autoPict="0" r:id="rId9">
            <anchor moveWithCells="1" sizeWithCells="1">
              <from>
                <xdr:col>0</xdr:col>
                <xdr:colOff>1266825</xdr:colOff>
                <xdr:row>15</xdr:row>
                <xdr:rowOff>0</xdr:rowOff>
              </from>
              <to>
                <xdr:col>5</xdr:col>
                <xdr:colOff>323850</xdr:colOff>
                <xdr:row>17</xdr:row>
                <xdr:rowOff>123825</xdr:rowOff>
              </to>
            </anchor>
          </controlPr>
        </control>
      </mc:Choice>
      <mc:Fallback>
        <control shapeId="10242" r:id="rId8" name="CommandButton2Teams"/>
      </mc:Fallback>
    </mc:AlternateContent>
    <mc:AlternateContent xmlns:mc="http://schemas.openxmlformats.org/markup-compatibility/2006">
      <mc:Choice Requires="x14">
        <control shapeId="10247" r:id="rId10" name="Button 7">
          <controlPr defaultSize="0" print="0" autoFill="0" autoPict="0" macro="[0]!SelFicLicences">
            <anchor moveWithCells="1" sizeWithCells="1">
              <from>
                <xdr:col>15</xdr:col>
                <xdr:colOff>514350</xdr:colOff>
                <xdr:row>0</xdr:row>
                <xdr:rowOff>180975</xdr:rowOff>
              </from>
              <to>
                <xdr:col>18</xdr:col>
                <xdr:colOff>752475</xdr:colOff>
                <xdr:row>0</xdr:row>
                <xdr:rowOff>647700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48" r:id="rId11" name="Button 8">
          <controlPr defaultSize="0" print="0" autoFill="0" autoPict="0" macro="[0]!LanceChargeLicences">
            <anchor moveWithCells="1" sizeWithCells="1">
              <from>
                <xdr:col>13</xdr:col>
                <xdr:colOff>95250</xdr:colOff>
                <xdr:row>0</xdr:row>
                <xdr:rowOff>238125</xdr:rowOff>
              </from>
              <to>
                <xdr:col>15</xdr:col>
                <xdr:colOff>371475</xdr:colOff>
                <xdr:row>0</xdr:row>
                <xdr:rowOff>552450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rgb="FF1A5499"/>
    <pageSetUpPr fitToPage="1"/>
  </sheetPr>
  <dimension ref="A1:AG41"/>
  <sheetViews>
    <sheetView zoomScale="85" zoomScaleNormal="85" workbookViewId="0">
      <selection activeCell="A11" sqref="A11"/>
    </sheetView>
  </sheetViews>
  <sheetFormatPr baseColWidth="10" defaultColWidth="4.7109375" defaultRowHeight="15" x14ac:dyDescent="0.2"/>
  <cols>
    <col min="1" max="1" width="4.7109375" style="15" customWidth="1"/>
    <col min="2" max="10" width="4.7109375" style="15"/>
    <col min="11" max="12" width="4.7109375" style="15" customWidth="1"/>
    <col min="13" max="21" width="4.7109375" style="15"/>
    <col min="22" max="23" width="4.7109375" style="15" customWidth="1"/>
    <col min="24" max="16384" width="4.7109375" style="15"/>
  </cols>
  <sheetData>
    <row r="1" spans="1:33" ht="15" customHeight="1" x14ac:dyDescent="0.2">
      <c r="A1" s="39"/>
      <c r="B1" s="39"/>
      <c r="C1" s="39"/>
      <c r="D1" s="389" t="s">
        <v>648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1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3" ht="15" customHeight="1" x14ac:dyDescent="0.2">
      <c r="A2" s="39"/>
      <c r="B2" s="39"/>
      <c r="C2" s="39"/>
      <c r="D2" s="392" t="s">
        <v>166</v>
      </c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4"/>
      <c r="U2" s="39"/>
      <c r="V2" s="399" t="str">
        <f>"  SAISON " &amp; CHAR(10) &amp; Renseignements!E2</f>
        <v xml:space="preserve">  SAISON 
2025-2026</v>
      </c>
      <c r="W2" s="384"/>
      <c r="X2" s="384"/>
      <c r="Y2" s="384"/>
      <c r="Z2" s="384"/>
      <c r="AA2" s="385"/>
      <c r="AB2" s="39"/>
      <c r="AC2" s="39"/>
      <c r="AD2" s="39"/>
      <c r="AE2" s="39"/>
      <c r="AG2" s="29" t="s">
        <v>151</v>
      </c>
    </row>
    <row r="3" spans="1:33" ht="15" customHeight="1" x14ac:dyDescent="0.2">
      <c r="A3" s="39"/>
      <c r="B3" s="39"/>
      <c r="C3" s="39"/>
      <c r="D3" s="401" t="s">
        <v>165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3"/>
      <c r="U3" s="39"/>
      <c r="V3" s="400"/>
      <c r="W3" s="386"/>
      <c r="X3" s="386"/>
      <c r="Y3" s="386"/>
      <c r="Z3" s="386"/>
      <c r="AA3" s="387"/>
      <c r="AB3" s="39"/>
      <c r="AC3" s="39"/>
      <c r="AD3" s="39"/>
      <c r="AE3" s="39"/>
    </row>
    <row r="4" spans="1:33" ht="15" customHeight="1" x14ac:dyDescent="0.2">
      <c r="A4" s="39"/>
      <c r="B4" s="39"/>
      <c r="C4" s="39"/>
      <c r="D4" s="380" t="s">
        <v>3138</v>
      </c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3" ht="9.9499999999999993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3" ht="15" customHeight="1" x14ac:dyDescent="0.2">
      <c r="A6" s="39"/>
      <c r="B6" s="343" t="s">
        <v>21</v>
      </c>
      <c r="C6" s="345"/>
      <c r="D6" s="346" t="str">
        <f>IF(J12="","",Renseignements!B5)</f>
        <v/>
      </c>
      <c r="E6" s="347"/>
      <c r="F6" s="347"/>
      <c r="G6" s="347"/>
      <c r="H6" s="347"/>
      <c r="I6" s="347"/>
      <c r="J6" s="348"/>
      <c r="K6" s="39"/>
      <c r="L6" s="343" t="s">
        <v>442</v>
      </c>
      <c r="M6" s="344"/>
      <c r="N6" s="345"/>
      <c r="O6" s="341" t="str">
        <f>IF(J12="","",Renseignements!B2)</f>
        <v/>
      </c>
      <c r="P6" s="39"/>
      <c r="Q6" s="395" t="s">
        <v>158</v>
      </c>
      <c r="R6" s="396"/>
      <c r="S6" s="396"/>
      <c r="T6" s="396"/>
      <c r="U6" s="396"/>
      <c r="V6" s="396"/>
      <c r="W6" s="396"/>
      <c r="X6" s="369" t="str">
        <f>IF(J12="","",Renseignements!B7)</f>
        <v/>
      </c>
      <c r="Y6" s="369"/>
      <c r="Z6" s="369"/>
      <c r="AA6" s="369"/>
      <c r="AB6" s="369"/>
      <c r="AC6" s="369"/>
      <c r="AD6" s="370"/>
      <c r="AE6" s="39"/>
    </row>
    <row r="7" spans="1:33" ht="15" customHeight="1" x14ac:dyDescent="0.2">
      <c r="A7" s="39"/>
      <c r="B7" s="297"/>
      <c r="C7" s="299"/>
      <c r="D7" s="349"/>
      <c r="E7" s="350"/>
      <c r="F7" s="350"/>
      <c r="G7" s="350"/>
      <c r="H7" s="350"/>
      <c r="I7" s="350"/>
      <c r="J7" s="351"/>
      <c r="K7" s="39"/>
      <c r="L7" s="297"/>
      <c r="M7" s="298"/>
      <c r="N7" s="299"/>
      <c r="O7" s="342"/>
      <c r="P7" s="39"/>
      <c r="Q7" s="397"/>
      <c r="R7" s="398"/>
      <c r="S7" s="398"/>
      <c r="T7" s="398"/>
      <c r="U7" s="398"/>
      <c r="V7" s="398"/>
      <c r="W7" s="398"/>
      <c r="X7" s="371"/>
      <c r="Y7" s="371"/>
      <c r="Z7" s="371"/>
      <c r="AA7" s="371"/>
      <c r="AB7" s="371"/>
      <c r="AC7" s="371"/>
      <c r="AD7" s="372"/>
      <c r="AE7" s="39"/>
    </row>
    <row r="8" spans="1:33" ht="9.9499999999999993" customHeight="1" x14ac:dyDescent="0.2">
      <c r="A8" s="21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212"/>
      <c r="N8" s="39"/>
      <c r="O8" s="39"/>
      <c r="P8" s="39"/>
      <c r="Q8" s="212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3" ht="15" customHeight="1" x14ac:dyDescent="0.2">
      <c r="A9" s="39"/>
      <c r="B9" s="343" t="s">
        <v>22</v>
      </c>
      <c r="C9" s="344"/>
      <c r="D9" s="344"/>
      <c r="E9" s="384" t="str">
        <f>IF(J12="","",Renseignements!B6)</f>
        <v/>
      </c>
      <c r="F9" s="385"/>
      <c r="G9" s="39"/>
      <c r="H9" s="343" t="s">
        <v>74</v>
      </c>
      <c r="I9" s="344"/>
      <c r="J9" s="384" t="str">
        <f>IF(J12="","",Renseignements!B4)</f>
        <v/>
      </c>
      <c r="K9" s="384"/>
      <c r="L9" s="384"/>
      <c r="M9" s="384"/>
      <c r="N9" s="384"/>
      <c r="O9" s="385"/>
      <c r="P9" s="39"/>
      <c r="Q9" s="359" t="s">
        <v>75</v>
      </c>
      <c r="R9" s="360"/>
      <c r="S9" s="360"/>
      <c r="T9" s="360"/>
      <c r="U9" s="344" t="str">
        <f>IF(J12="","",Renseignements!B8)</f>
        <v/>
      </c>
      <c r="V9" s="344"/>
      <c r="W9" s="344"/>
      <c r="X9" s="344"/>
      <c r="Y9" s="344"/>
      <c r="Z9" s="344"/>
      <c r="AA9" s="344"/>
      <c r="AB9" s="344"/>
      <c r="AC9" s="344"/>
      <c r="AD9" s="345"/>
      <c r="AE9" s="39"/>
    </row>
    <row r="10" spans="1:33" ht="15" customHeight="1" x14ac:dyDescent="0.2">
      <c r="A10" s="39"/>
      <c r="B10" s="297"/>
      <c r="C10" s="298"/>
      <c r="D10" s="298"/>
      <c r="E10" s="386"/>
      <c r="F10" s="387"/>
      <c r="G10" s="39"/>
      <c r="H10" s="297"/>
      <c r="I10" s="298"/>
      <c r="J10" s="386"/>
      <c r="K10" s="386"/>
      <c r="L10" s="386"/>
      <c r="M10" s="386"/>
      <c r="N10" s="386"/>
      <c r="O10" s="387"/>
      <c r="P10" s="39"/>
      <c r="Q10" s="362"/>
      <c r="R10" s="363"/>
      <c r="S10" s="363"/>
      <c r="T10" s="363"/>
      <c r="U10" s="298"/>
      <c r="V10" s="298"/>
      <c r="W10" s="298"/>
      <c r="X10" s="298"/>
      <c r="Y10" s="298"/>
      <c r="Z10" s="298"/>
      <c r="AA10" s="298"/>
      <c r="AB10" s="298"/>
      <c r="AC10" s="298"/>
      <c r="AD10" s="299"/>
      <c r="AE10" s="39"/>
    </row>
    <row r="11" spans="1:33" ht="1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3" ht="15" customHeight="1" x14ac:dyDescent="0.2">
      <c r="A12" s="259" t="s">
        <v>93</v>
      </c>
      <c r="B12" s="259"/>
      <c r="C12" s="258" t="str">
        <f>IF(J12&lt;&gt;"",VLOOKUP(J12,'Clubs-FFTT'!A:B,2,0),"")</f>
        <v/>
      </c>
      <c r="D12" s="258"/>
      <c r="E12" s="258"/>
      <c r="F12" s="249" t="s">
        <v>401</v>
      </c>
      <c r="G12" s="250"/>
      <c r="H12" s="250"/>
      <c r="I12" s="272"/>
      <c r="J12" s="404"/>
      <c r="K12" s="405"/>
      <c r="L12" s="405"/>
      <c r="M12" s="405"/>
      <c r="N12" s="405"/>
      <c r="O12" s="405"/>
      <c r="P12" s="405"/>
      <c r="Q12" s="405"/>
      <c r="R12" s="406"/>
      <c r="S12" s="196"/>
      <c r="T12" s="39"/>
      <c r="AC12" s="39"/>
      <c r="AD12" s="39"/>
      <c r="AE12" s="39"/>
    </row>
    <row r="13" spans="1:33" ht="15" customHeight="1" x14ac:dyDescent="0.2">
      <c r="A13" s="259" t="s">
        <v>26</v>
      </c>
      <c r="B13" s="259"/>
      <c r="C13" s="259"/>
      <c r="D13" s="259"/>
      <c r="E13" s="259" t="s">
        <v>76</v>
      </c>
      <c r="F13" s="259"/>
      <c r="G13" s="259" t="s">
        <v>77</v>
      </c>
      <c r="H13" s="259"/>
      <c r="I13" s="259"/>
      <c r="J13" s="259"/>
      <c r="K13" s="259"/>
      <c r="L13" s="259" t="s">
        <v>28</v>
      </c>
      <c r="M13" s="259"/>
      <c r="N13" s="259"/>
      <c r="O13" s="259"/>
      <c r="P13" s="259" t="s">
        <v>78</v>
      </c>
      <c r="Q13" s="259"/>
      <c r="R13" s="259" t="s">
        <v>79</v>
      </c>
      <c r="S13" s="25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3" ht="15" customHeight="1" x14ac:dyDescent="0.2">
      <c r="A14" s="388"/>
      <c r="B14" s="388"/>
      <c r="C14" s="388"/>
      <c r="D14" s="388"/>
      <c r="E14" s="259" t="s">
        <v>31</v>
      </c>
      <c r="F14" s="259"/>
      <c r="G14" s="261" t="str">
        <f>IF(A14&lt;&gt;"",VLOOKUP(A14,'Joueurs-FFTT'!A:F,2,0),"")</f>
        <v/>
      </c>
      <c r="H14" s="261"/>
      <c r="I14" s="261"/>
      <c r="J14" s="261"/>
      <c r="K14" s="261"/>
      <c r="L14" s="261" t="str">
        <f>IF(A14&lt;&gt;"",IF(A14="wo", "",VLOOKUP(A14,'Joueurs-FFTT'!A:F,3,0)),"")</f>
        <v/>
      </c>
      <c r="M14" s="261"/>
      <c r="N14" s="261"/>
      <c r="O14" s="261"/>
      <c r="P14" s="259" t="str">
        <f>IF(A14&lt;&gt;"",IF(A14="wo", "",VLOOKUP(A14,'Joueurs-FFTT'!A:F,4,0)),"")</f>
        <v/>
      </c>
      <c r="Q14" s="259"/>
      <c r="R14" s="379" t="str">
        <f>IF(LEN(P14)=4,LEFT(P14,2),LEFT(P14))</f>
        <v/>
      </c>
      <c r="S14" s="37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3" ht="15" customHeight="1" x14ac:dyDescent="0.2">
      <c r="A15" s="388"/>
      <c r="B15" s="388"/>
      <c r="C15" s="388"/>
      <c r="D15" s="388"/>
      <c r="E15" s="259" t="s">
        <v>33</v>
      </c>
      <c r="F15" s="259"/>
      <c r="G15" s="261" t="str">
        <f>IF(A15&lt;&gt;"",VLOOKUP(A15,'Joueurs-FFTT'!A:F,2,0),"")</f>
        <v/>
      </c>
      <c r="H15" s="261"/>
      <c r="I15" s="261"/>
      <c r="J15" s="261"/>
      <c r="K15" s="261"/>
      <c r="L15" s="261" t="str">
        <f>IF(A15&lt;&gt;"",IF(A15="wo", "",VLOOKUP(A15,'Joueurs-FFTT'!A:F,3,0)),"")</f>
        <v/>
      </c>
      <c r="M15" s="261"/>
      <c r="N15" s="261"/>
      <c r="O15" s="261"/>
      <c r="P15" s="259" t="str">
        <f>IF(A15&lt;&gt;"",IF(A15="wo", "",VLOOKUP(A15,'Joueurs-FFTT'!A:F,4,0)),"")</f>
        <v/>
      </c>
      <c r="Q15" s="259"/>
      <c r="R15" s="379" t="str">
        <f>IF(LEN(P15)=4,LEFT(P15,2),LEFT(P15))</f>
        <v/>
      </c>
      <c r="S15" s="379"/>
      <c r="T15" s="39"/>
      <c r="U15" s="374" t="s">
        <v>80</v>
      </c>
      <c r="V15" s="375"/>
      <c r="W15" s="375"/>
      <c r="X15" s="375"/>
      <c r="Y15" s="375"/>
      <c r="Z15" s="375"/>
      <c r="AA15" s="375"/>
      <c r="AB15" s="375"/>
      <c r="AC15" s="375"/>
      <c r="AD15" s="376"/>
      <c r="AE15" s="39"/>
    </row>
    <row r="16" spans="1:33" ht="15" customHeight="1" x14ac:dyDescent="0.2">
      <c r="A16" s="388"/>
      <c r="B16" s="388"/>
      <c r="C16" s="388"/>
      <c r="D16" s="388"/>
      <c r="E16" s="259" t="s">
        <v>35</v>
      </c>
      <c r="F16" s="259"/>
      <c r="G16" s="261" t="str">
        <f>IF(A16&lt;&gt;"",VLOOKUP(A16,'Joueurs-FFTT'!A:F,2,0),"")</f>
        <v/>
      </c>
      <c r="H16" s="261"/>
      <c r="I16" s="261"/>
      <c r="J16" s="261"/>
      <c r="K16" s="261"/>
      <c r="L16" s="261" t="str">
        <f>IF(A16&lt;&gt;"",IF(A16="wo", "",VLOOKUP(A16,'Joueurs-FFTT'!A:F,3,0)),"")</f>
        <v/>
      </c>
      <c r="M16" s="261"/>
      <c r="N16" s="261"/>
      <c r="O16" s="261"/>
      <c r="P16" s="259" t="str">
        <f>IF(A16&lt;&gt;"",IF(A16="wo", "",VLOOKUP(A16,'Joueurs-FFTT'!A:F,4,0)),"")</f>
        <v/>
      </c>
      <c r="Q16" s="259"/>
      <c r="R16" s="379" t="str">
        <f>IF(LEN(P16)=4,LEFT(P16,2),LEFT(P16))</f>
        <v/>
      </c>
      <c r="S16" s="379"/>
      <c r="T16" s="39"/>
      <c r="U16" s="343" t="s">
        <v>146</v>
      </c>
      <c r="V16" s="365" t="str">
        <f>IF(J12="","",IF('rencontre match à 3'!AN43="ABC",'Equipes match à 3'!J$12&amp;" - "&amp;S12,IF('rencontre match à 3'!AN43="RST",'Equipes match à 3'!J$18&amp;" - "&amp;S18,IF('rencontre match à 3'!AN43="XYZ",'Equipes match à 3'!J$24&amp;" - "&amp;S24,"Egalité"))))</f>
        <v/>
      </c>
      <c r="W16" s="365"/>
      <c r="X16" s="365"/>
      <c r="Y16" s="365"/>
      <c r="Z16" s="365"/>
      <c r="AA16" s="365"/>
      <c r="AB16" s="365"/>
      <c r="AC16" s="365"/>
      <c r="AD16" s="366"/>
      <c r="AE16" s="39"/>
    </row>
    <row r="17" spans="1:31" ht="15" customHeight="1" x14ac:dyDescent="0.2">
      <c r="A17" s="39"/>
      <c r="B17" s="39"/>
      <c r="C17" s="212"/>
      <c r="D17" s="39"/>
      <c r="E17" s="39"/>
      <c r="F17" s="39"/>
      <c r="G17" s="39"/>
      <c r="H17" s="39"/>
      <c r="I17" s="39"/>
      <c r="J17" s="39"/>
      <c r="K17" s="39"/>
      <c r="L17" s="39"/>
      <c r="M17" s="212"/>
      <c r="N17" s="39"/>
      <c r="O17" s="39"/>
      <c r="P17" s="39"/>
      <c r="Q17" s="39"/>
      <c r="R17" s="39"/>
      <c r="S17" s="39"/>
      <c r="T17" s="39"/>
      <c r="U17" s="294"/>
      <c r="V17" s="377"/>
      <c r="W17" s="377"/>
      <c r="X17" s="377"/>
      <c r="Y17" s="377"/>
      <c r="Z17" s="377"/>
      <c r="AA17" s="377"/>
      <c r="AB17" s="377"/>
      <c r="AC17" s="377"/>
      <c r="AD17" s="378"/>
      <c r="AE17" s="39"/>
    </row>
    <row r="18" spans="1:31" ht="15" customHeight="1" x14ac:dyDescent="0.2">
      <c r="A18" s="259" t="s">
        <v>93</v>
      </c>
      <c r="B18" s="259"/>
      <c r="C18" s="258" t="str">
        <f>IF(J18&lt;&gt;"",VLOOKUP(J18,'Clubs-FFTT'!A:B,2,0),"")</f>
        <v/>
      </c>
      <c r="D18" s="258"/>
      <c r="E18" s="258"/>
      <c r="F18" s="249" t="s">
        <v>401</v>
      </c>
      <c r="G18" s="250"/>
      <c r="H18" s="250"/>
      <c r="I18" s="272"/>
      <c r="J18" s="407"/>
      <c r="K18" s="408"/>
      <c r="L18" s="408"/>
      <c r="M18" s="408"/>
      <c r="N18" s="408"/>
      <c r="O18" s="408"/>
      <c r="P18" s="408"/>
      <c r="Q18" s="408"/>
      <c r="R18" s="409"/>
      <c r="S18" s="187"/>
      <c r="T18" s="39"/>
      <c r="U18" s="294" t="s">
        <v>145</v>
      </c>
      <c r="V18" s="377" t="str">
        <f>IF(J12="","",IF('rencontre match à 3'!AN44="ABC",'Equipes match à 3'!J$12&amp;" - "&amp;S12,IF('rencontre match à 3'!AN44="RST",'Equipes match à 3'!J$18&amp;" - "&amp;S18,IF('rencontre match à 3'!AN44="XYZ",'Equipes match à 3'!J$24&amp;" - "&amp;S24,"Egalité"))))</f>
        <v/>
      </c>
      <c r="W18" s="377"/>
      <c r="X18" s="377"/>
      <c r="Y18" s="377"/>
      <c r="Z18" s="377"/>
      <c r="AA18" s="377"/>
      <c r="AB18" s="377"/>
      <c r="AC18" s="377"/>
      <c r="AD18" s="378"/>
      <c r="AE18" s="39"/>
    </row>
    <row r="19" spans="1:31" ht="15" customHeight="1" x14ac:dyDescent="0.2">
      <c r="A19" s="259" t="s">
        <v>26</v>
      </c>
      <c r="B19" s="259"/>
      <c r="C19" s="259"/>
      <c r="D19" s="259"/>
      <c r="E19" s="259" t="s">
        <v>76</v>
      </c>
      <c r="F19" s="259"/>
      <c r="G19" s="259" t="s">
        <v>77</v>
      </c>
      <c r="H19" s="259"/>
      <c r="I19" s="259"/>
      <c r="J19" s="259"/>
      <c r="K19" s="259"/>
      <c r="L19" s="259" t="s">
        <v>28</v>
      </c>
      <c r="M19" s="259"/>
      <c r="N19" s="259"/>
      <c r="O19" s="259"/>
      <c r="P19" s="259" t="s">
        <v>78</v>
      </c>
      <c r="Q19" s="259"/>
      <c r="R19" s="259" t="s">
        <v>79</v>
      </c>
      <c r="S19" s="259"/>
      <c r="T19" s="39"/>
      <c r="U19" s="294"/>
      <c r="V19" s="377"/>
      <c r="W19" s="377"/>
      <c r="X19" s="377"/>
      <c r="Y19" s="377"/>
      <c r="Z19" s="377"/>
      <c r="AA19" s="377"/>
      <c r="AB19" s="377"/>
      <c r="AC19" s="377"/>
      <c r="AD19" s="378"/>
      <c r="AE19" s="39"/>
    </row>
    <row r="20" spans="1:31" ht="15" customHeight="1" x14ac:dyDescent="0.2">
      <c r="A20" s="383"/>
      <c r="B20" s="383"/>
      <c r="C20" s="383"/>
      <c r="D20" s="383"/>
      <c r="E20" s="259" t="s">
        <v>94</v>
      </c>
      <c r="F20" s="259"/>
      <c r="G20" s="261" t="str">
        <f>IF(A20&lt;&gt;"",VLOOKUP(A20,'Joueurs-FFTT'!A:F,2,0),"")</f>
        <v/>
      </c>
      <c r="H20" s="261"/>
      <c r="I20" s="261"/>
      <c r="J20" s="261"/>
      <c r="K20" s="261"/>
      <c r="L20" s="261" t="str">
        <f>IF(A20&lt;&gt;"",IF(A20="wo", "",VLOOKUP(A20,'Joueurs-FFTT'!A:F,3,0)),"")</f>
        <v/>
      </c>
      <c r="M20" s="261"/>
      <c r="N20" s="261"/>
      <c r="O20" s="261"/>
      <c r="P20" s="259" t="str">
        <f>IF(A20&lt;&gt;"",IF(A20="wo", "",VLOOKUP(A20,'Joueurs-FFTT'!A:F,4,0)),"")</f>
        <v/>
      </c>
      <c r="Q20" s="259"/>
      <c r="R20" s="379" t="str">
        <f>IF(LEN(P20)=4,LEFT(P20,2),LEFT(P20))</f>
        <v/>
      </c>
      <c r="S20" s="379"/>
      <c r="T20" s="39"/>
      <c r="U20" s="294" t="s">
        <v>157</v>
      </c>
      <c r="V20" s="377" t="str">
        <f>IF(J12="","",IF('rencontre match à 3'!AN45="ABC",'Equipes match à 3'!J$12&amp;" - "&amp;S12,IF('rencontre match à 3'!AN45="RST",'Equipes match à 3'!J$18&amp;" - "&amp;S18,IF('rencontre match à 3'!AN45="XYZ",'Equipes match à 3'!J$24&amp;" - "&amp;S24,"Egalité"))))</f>
        <v/>
      </c>
      <c r="W20" s="377"/>
      <c r="X20" s="377"/>
      <c r="Y20" s="377"/>
      <c r="Z20" s="377"/>
      <c r="AA20" s="377"/>
      <c r="AB20" s="377"/>
      <c r="AC20" s="377"/>
      <c r="AD20" s="378"/>
      <c r="AE20" s="39"/>
    </row>
    <row r="21" spans="1:31" ht="15" customHeight="1" x14ac:dyDescent="0.2">
      <c r="A21" s="383"/>
      <c r="B21" s="383"/>
      <c r="C21" s="383"/>
      <c r="D21" s="383"/>
      <c r="E21" s="259" t="s">
        <v>95</v>
      </c>
      <c r="F21" s="259"/>
      <c r="G21" s="261" t="str">
        <f>IF(A21&lt;&gt;"",VLOOKUP(A21,'Joueurs-FFTT'!A:F,2,0),"")</f>
        <v/>
      </c>
      <c r="H21" s="261"/>
      <c r="I21" s="261"/>
      <c r="J21" s="261"/>
      <c r="K21" s="261"/>
      <c r="L21" s="261" t="str">
        <f>IF(A21&lt;&gt;"",IF(A21="wo", "",VLOOKUP(A21,'Joueurs-FFTT'!A:F,3,0)),"")</f>
        <v/>
      </c>
      <c r="M21" s="261"/>
      <c r="N21" s="261"/>
      <c r="O21" s="261"/>
      <c r="P21" s="259" t="str">
        <f>IF(A21&lt;&gt;"",IF(A21="wo", "",VLOOKUP(A21,'Joueurs-FFTT'!A:F,4,0)),"")</f>
        <v/>
      </c>
      <c r="Q21" s="259"/>
      <c r="R21" s="379" t="str">
        <f>IF(LEN(P21)=4,LEFT(P21,2),LEFT(P21))</f>
        <v/>
      </c>
      <c r="S21" s="379"/>
      <c r="T21" s="39"/>
      <c r="U21" s="297"/>
      <c r="V21" s="367"/>
      <c r="W21" s="367"/>
      <c r="X21" s="367"/>
      <c r="Y21" s="367"/>
      <c r="Z21" s="367"/>
      <c r="AA21" s="367"/>
      <c r="AB21" s="367"/>
      <c r="AC21" s="367"/>
      <c r="AD21" s="368"/>
      <c r="AE21" s="39"/>
    </row>
    <row r="22" spans="1:31" ht="15" customHeight="1" x14ac:dyDescent="0.2">
      <c r="A22" s="383"/>
      <c r="B22" s="383"/>
      <c r="C22" s="383"/>
      <c r="D22" s="383"/>
      <c r="E22" s="259" t="s">
        <v>96</v>
      </c>
      <c r="F22" s="259"/>
      <c r="G22" s="261" t="str">
        <f>IF(A22&lt;&gt;"",VLOOKUP(A22,'Joueurs-FFTT'!A:F,2,0),"")</f>
        <v/>
      </c>
      <c r="H22" s="261"/>
      <c r="I22" s="261"/>
      <c r="J22" s="261"/>
      <c r="K22" s="261"/>
      <c r="L22" s="261" t="str">
        <f>IF(A22&lt;&gt;"",IF(A22="wo", "",VLOOKUP(A22,'Joueurs-FFTT'!A:F,3,0)),"")</f>
        <v/>
      </c>
      <c r="M22" s="261"/>
      <c r="N22" s="261"/>
      <c r="O22" s="261"/>
      <c r="P22" s="259" t="str">
        <f>IF(A22&lt;&gt;"",IF(A22="wo", "",VLOOKUP(A22,'Joueurs-FFTT'!A:F,4,0)),"")</f>
        <v/>
      </c>
      <c r="Q22" s="259"/>
      <c r="R22" s="379" t="str">
        <f>IF(LEN(P22)=4,LEFT(P22,2),LEFT(P22))</f>
        <v/>
      </c>
      <c r="S22" s="37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s="43" customFormat="1" ht="15" customHeight="1" x14ac:dyDescent="0.2">
      <c r="A23" s="40"/>
      <c r="B23" s="40"/>
      <c r="C23" s="41"/>
      <c r="D23" s="40"/>
      <c r="E23" s="40"/>
      <c r="F23" s="42"/>
      <c r="G23" s="42"/>
      <c r="H23" s="42"/>
      <c r="I23" s="42"/>
      <c r="J23" s="42"/>
      <c r="K23" s="42"/>
      <c r="L23" s="42"/>
      <c r="M23" s="228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ht="15" customHeight="1" x14ac:dyDescent="0.2">
      <c r="A24" s="259" t="s">
        <v>93</v>
      </c>
      <c r="B24" s="259"/>
      <c r="C24" s="258" t="str">
        <f>IF(J24&lt;&gt;"",VLOOKUP(J24,'Clubs-FFTT'!A:B,2,0),"")</f>
        <v/>
      </c>
      <c r="D24" s="258"/>
      <c r="E24" s="258"/>
      <c r="F24" s="249" t="s">
        <v>401</v>
      </c>
      <c r="G24" s="250"/>
      <c r="H24" s="250"/>
      <c r="I24" s="272"/>
      <c r="J24" s="410"/>
      <c r="K24" s="411"/>
      <c r="L24" s="411"/>
      <c r="M24" s="411"/>
      <c r="N24" s="411"/>
      <c r="O24" s="411"/>
      <c r="P24" s="411"/>
      <c r="Q24" s="411"/>
      <c r="R24" s="412"/>
      <c r="S24" s="197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ht="15" customHeight="1" x14ac:dyDescent="0.2">
      <c r="A25" s="259" t="s">
        <v>26</v>
      </c>
      <c r="B25" s="259"/>
      <c r="C25" s="259"/>
      <c r="D25" s="259"/>
      <c r="E25" s="259" t="s">
        <v>76</v>
      </c>
      <c r="F25" s="259"/>
      <c r="G25" s="259" t="s">
        <v>77</v>
      </c>
      <c r="H25" s="259"/>
      <c r="I25" s="259"/>
      <c r="J25" s="259"/>
      <c r="K25" s="259"/>
      <c r="L25" s="259" t="s">
        <v>28</v>
      </c>
      <c r="M25" s="259"/>
      <c r="N25" s="259"/>
      <c r="O25" s="259"/>
      <c r="P25" s="259" t="s">
        <v>78</v>
      </c>
      <c r="Q25" s="259"/>
      <c r="R25" s="259" t="s">
        <v>79</v>
      </c>
      <c r="S25" s="25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ht="15" customHeight="1" x14ac:dyDescent="0.2">
      <c r="A26" s="373"/>
      <c r="B26" s="373"/>
      <c r="C26" s="373"/>
      <c r="D26" s="373"/>
      <c r="E26" s="259" t="s">
        <v>32</v>
      </c>
      <c r="F26" s="259"/>
      <c r="G26" s="261" t="str">
        <f>IF(A26&lt;&gt;"",VLOOKUP(A26,'Joueurs-FFTT'!A:F,2,0),"")</f>
        <v/>
      </c>
      <c r="H26" s="261"/>
      <c r="I26" s="261"/>
      <c r="J26" s="261"/>
      <c r="K26" s="261"/>
      <c r="L26" s="261" t="str">
        <f>IF(A26&lt;&gt;"",IF(A26="wo", "",VLOOKUP(A26,'Joueurs-FFTT'!A:F,3,0)),"")</f>
        <v/>
      </c>
      <c r="M26" s="261"/>
      <c r="N26" s="261"/>
      <c r="O26" s="261"/>
      <c r="P26" s="259" t="str">
        <f>IF(A26&lt;&gt;"",IF(A26="wo", "",VLOOKUP(A26,'Joueurs-FFTT'!A:F,4,0)),"")</f>
        <v/>
      </c>
      <c r="Q26" s="259"/>
      <c r="R26" s="379" t="str">
        <f>IF(LEN(P26)=4,LEFT(P26,2),LEFT(P26))</f>
        <v/>
      </c>
      <c r="S26" s="379"/>
      <c r="T26" s="39"/>
      <c r="U26" s="44"/>
      <c r="V26" s="44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ht="15" customHeight="1" x14ac:dyDescent="0.2">
      <c r="A27" s="373"/>
      <c r="B27" s="373"/>
      <c r="C27" s="373"/>
      <c r="D27" s="373"/>
      <c r="E27" s="259" t="s">
        <v>34</v>
      </c>
      <c r="F27" s="259"/>
      <c r="G27" s="261" t="str">
        <f>IF(A27&lt;&gt;"",VLOOKUP(A27,'Joueurs-FFTT'!A:F,2,0),"")</f>
        <v/>
      </c>
      <c r="H27" s="261"/>
      <c r="I27" s="261"/>
      <c r="J27" s="261"/>
      <c r="K27" s="261"/>
      <c r="L27" s="261" t="str">
        <f>IF(A27&lt;&gt;"",IF(A27="wo", "",VLOOKUP(A27,'Joueurs-FFTT'!A:F,3,0)),"")</f>
        <v/>
      </c>
      <c r="M27" s="261"/>
      <c r="N27" s="261"/>
      <c r="O27" s="261"/>
      <c r="P27" s="259" t="str">
        <f>IF(A27&lt;&gt;"",IF(A27="wo", "",VLOOKUP(A27,'Joueurs-FFTT'!A:F,4,0)),"")</f>
        <v/>
      </c>
      <c r="Q27" s="259"/>
      <c r="R27" s="379" t="str">
        <f>IF(LEN(P27)=4,LEFT(P27,2),LEFT(P27))</f>
        <v/>
      </c>
      <c r="S27" s="379"/>
      <c r="T27" s="39"/>
      <c r="U27" s="44"/>
      <c r="V27" s="44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ht="15" customHeight="1" x14ac:dyDescent="0.2">
      <c r="A28" s="373"/>
      <c r="B28" s="373"/>
      <c r="C28" s="373"/>
      <c r="D28" s="373"/>
      <c r="E28" s="259" t="s">
        <v>36</v>
      </c>
      <c r="F28" s="259"/>
      <c r="G28" s="261" t="str">
        <f>IF(A28&lt;&gt;"",VLOOKUP(A28,'Joueurs-FFTT'!A:F,2,0),"")</f>
        <v/>
      </c>
      <c r="H28" s="261"/>
      <c r="I28" s="261"/>
      <c r="J28" s="261"/>
      <c r="K28" s="261"/>
      <c r="L28" s="261" t="str">
        <f>IF(A28&lt;&gt;"",IF(A28="wo", "",VLOOKUP(A28,'Joueurs-FFTT'!A:F,3,0)),"")</f>
        <v/>
      </c>
      <c r="M28" s="261"/>
      <c r="N28" s="261"/>
      <c r="O28" s="261"/>
      <c r="P28" s="259" t="str">
        <f>IF(A28&lt;&gt;"",IF(A28="wo", "",VLOOKUP(A28,'Joueurs-FFTT'!A:F,4,0)),"")</f>
        <v/>
      </c>
      <c r="Q28" s="259"/>
      <c r="R28" s="379" t="str">
        <f>IF(LEN(P28)=4,LEFT(P28,2),LEFT(P28))</f>
        <v/>
      </c>
      <c r="S28" s="37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ht="7.5" customHeight="1" x14ac:dyDescent="0.2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ht="15" customHeight="1" x14ac:dyDescent="0.2">
      <c r="A30" s="295" t="s">
        <v>97</v>
      </c>
      <c r="B30" s="295"/>
      <c r="C30" s="295"/>
      <c r="D30" s="295"/>
      <c r="E30" s="295"/>
      <c r="F30" s="295"/>
      <c r="G30" s="295"/>
      <c r="H30" s="295"/>
      <c r="I30" s="295"/>
      <c r="J30" s="39"/>
      <c r="K30" s="295" t="s">
        <v>98</v>
      </c>
      <c r="L30" s="295"/>
      <c r="M30" s="295"/>
      <c r="N30" s="295"/>
      <c r="O30" s="295"/>
      <c r="P30" s="295"/>
      <c r="Q30" s="295"/>
      <c r="R30" s="295"/>
      <c r="S30" s="295"/>
      <c r="T30" s="39"/>
      <c r="U30" s="295" t="s">
        <v>99</v>
      </c>
      <c r="V30" s="295"/>
      <c r="W30" s="295"/>
      <c r="X30" s="295"/>
      <c r="Y30" s="295"/>
      <c r="Z30" s="295"/>
      <c r="AA30" s="295"/>
      <c r="AB30" s="295"/>
      <c r="AC30" s="295"/>
      <c r="AD30" s="39"/>
      <c r="AE30" s="39"/>
    </row>
    <row r="31" spans="1:31" ht="15" customHeight="1" x14ac:dyDescent="0.2">
      <c r="A31" s="343" t="s">
        <v>81</v>
      </c>
      <c r="B31" s="344"/>
      <c r="C31" s="344"/>
      <c r="D31" s="365" t="str">
        <f>IF(J12="","",J12)</f>
        <v/>
      </c>
      <c r="E31" s="365"/>
      <c r="F31" s="365"/>
      <c r="G31" s="365"/>
      <c r="H31" s="366"/>
      <c r="I31" s="324" t="str">
        <f>IF(J12="","",'rencontre match à 3'!S25)</f>
        <v/>
      </c>
      <c r="J31" s="212"/>
      <c r="K31" s="343" t="s">
        <v>100</v>
      </c>
      <c r="L31" s="344"/>
      <c r="M31" s="344"/>
      <c r="N31" s="365" t="str">
        <f>IF(J12="","",J18)</f>
        <v/>
      </c>
      <c r="O31" s="365"/>
      <c r="P31" s="365"/>
      <c r="Q31" s="365"/>
      <c r="R31" s="366"/>
      <c r="S31" s="324" t="str">
        <f>IF(J12="","",'rencontre match à 3'!U25)</f>
        <v/>
      </c>
      <c r="T31" s="212"/>
      <c r="U31" s="343" t="s">
        <v>81</v>
      </c>
      <c r="V31" s="344"/>
      <c r="W31" s="344"/>
      <c r="X31" s="365" t="str">
        <f>IF(J12="","",J12)</f>
        <v/>
      </c>
      <c r="Y31" s="365"/>
      <c r="Z31" s="365"/>
      <c r="AA31" s="365"/>
      <c r="AB31" s="366"/>
      <c r="AC31" s="324" t="str">
        <f>IF(J12="","",'rencontre match à 3'!W25)</f>
        <v/>
      </c>
      <c r="AD31" s="39"/>
      <c r="AE31" s="39"/>
    </row>
    <row r="32" spans="1:31" ht="15" customHeight="1" x14ac:dyDescent="0.2">
      <c r="A32" s="297"/>
      <c r="B32" s="298"/>
      <c r="C32" s="298"/>
      <c r="D32" s="367"/>
      <c r="E32" s="367"/>
      <c r="F32" s="367"/>
      <c r="G32" s="367"/>
      <c r="H32" s="368"/>
      <c r="I32" s="358"/>
      <c r="J32" s="212"/>
      <c r="K32" s="297"/>
      <c r="L32" s="298"/>
      <c r="M32" s="298"/>
      <c r="N32" s="367"/>
      <c r="O32" s="367"/>
      <c r="P32" s="367"/>
      <c r="Q32" s="367"/>
      <c r="R32" s="368"/>
      <c r="S32" s="358"/>
      <c r="T32" s="212"/>
      <c r="U32" s="297"/>
      <c r="V32" s="298"/>
      <c r="W32" s="298"/>
      <c r="X32" s="367"/>
      <c r="Y32" s="367"/>
      <c r="Z32" s="367"/>
      <c r="AA32" s="367"/>
      <c r="AB32" s="368"/>
      <c r="AC32" s="358"/>
      <c r="AD32" s="39"/>
      <c r="AE32" s="39"/>
    </row>
    <row r="33" spans="1:31" ht="15" customHeight="1" x14ac:dyDescent="0.2">
      <c r="A33" s="343" t="s">
        <v>82</v>
      </c>
      <c r="B33" s="344"/>
      <c r="C33" s="344"/>
      <c r="D33" s="365" t="str">
        <f>IF(J12="","",J24)</f>
        <v/>
      </c>
      <c r="E33" s="365"/>
      <c r="F33" s="365"/>
      <c r="G33" s="365"/>
      <c r="H33" s="366"/>
      <c r="I33" s="324" t="str">
        <f>IF(J12="","",'rencontre match à 3'!T25)</f>
        <v/>
      </c>
      <c r="J33" s="212"/>
      <c r="K33" s="343" t="s">
        <v>82</v>
      </c>
      <c r="L33" s="344"/>
      <c r="M33" s="344"/>
      <c r="N33" s="365" t="str">
        <f>IF(J12="","",J24)</f>
        <v/>
      </c>
      <c r="O33" s="365"/>
      <c r="P33" s="365"/>
      <c r="Q33" s="365"/>
      <c r="R33" s="366"/>
      <c r="S33" s="324" t="str">
        <f>IF(J12="","",'rencontre match à 3'!V25)</f>
        <v/>
      </c>
      <c r="T33" s="212"/>
      <c r="U33" s="343" t="s">
        <v>100</v>
      </c>
      <c r="V33" s="344"/>
      <c r="W33" s="344"/>
      <c r="X33" s="365" t="str">
        <f>IF(J12="","",J18)</f>
        <v/>
      </c>
      <c r="Y33" s="365"/>
      <c r="Z33" s="365"/>
      <c r="AA33" s="365"/>
      <c r="AB33" s="366"/>
      <c r="AC33" s="324" t="str">
        <f>IF(J12="","",'rencontre match à 3'!X25)</f>
        <v/>
      </c>
      <c r="AD33" s="39"/>
      <c r="AE33" s="39"/>
    </row>
    <row r="34" spans="1:31" ht="15" customHeight="1" x14ac:dyDescent="0.2">
      <c r="A34" s="297"/>
      <c r="B34" s="298"/>
      <c r="C34" s="298"/>
      <c r="D34" s="367"/>
      <c r="E34" s="367"/>
      <c r="F34" s="367"/>
      <c r="G34" s="367"/>
      <c r="H34" s="368"/>
      <c r="I34" s="358"/>
      <c r="J34" s="212"/>
      <c r="K34" s="297"/>
      <c r="L34" s="298"/>
      <c r="M34" s="298"/>
      <c r="N34" s="367"/>
      <c r="O34" s="367"/>
      <c r="P34" s="367"/>
      <c r="Q34" s="367"/>
      <c r="R34" s="368"/>
      <c r="S34" s="358"/>
      <c r="T34" s="212"/>
      <c r="U34" s="297"/>
      <c r="V34" s="298"/>
      <c r="W34" s="298"/>
      <c r="X34" s="367"/>
      <c r="Y34" s="367"/>
      <c r="Z34" s="367"/>
      <c r="AA34" s="367"/>
      <c r="AB34" s="368"/>
      <c r="AC34" s="358"/>
      <c r="AD34" s="39"/>
      <c r="AE34" s="39"/>
    </row>
    <row r="35" spans="1:31" ht="15" customHeight="1" x14ac:dyDescent="0.2">
      <c r="A35" s="39"/>
      <c r="B35" s="39"/>
      <c r="C35" s="212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ht="15" customHeight="1" x14ac:dyDescent="0.2">
      <c r="A36" s="359" t="s">
        <v>83</v>
      </c>
      <c r="B36" s="360"/>
      <c r="C36" s="360"/>
      <c r="D36" s="360"/>
      <c r="E36" s="360"/>
      <c r="F36" s="361"/>
      <c r="G36" s="39"/>
      <c r="H36" s="39"/>
      <c r="I36" s="359" t="s">
        <v>101</v>
      </c>
      <c r="J36" s="360"/>
      <c r="K36" s="360"/>
      <c r="L36" s="360"/>
      <c r="M36" s="360"/>
      <c r="N36" s="361"/>
      <c r="O36" s="39"/>
      <c r="P36" s="39"/>
      <c r="Q36" s="359" t="s">
        <v>84</v>
      </c>
      <c r="R36" s="360"/>
      <c r="S36" s="360"/>
      <c r="T36" s="360"/>
      <c r="U36" s="360"/>
      <c r="V36" s="361"/>
      <c r="W36" s="39"/>
      <c r="X36" s="39"/>
      <c r="Y36" s="359" t="s">
        <v>85</v>
      </c>
      <c r="Z36" s="360"/>
      <c r="AA36" s="360"/>
      <c r="AB36" s="360"/>
      <c r="AC36" s="360"/>
      <c r="AD36" s="361"/>
      <c r="AE36" s="39"/>
    </row>
    <row r="37" spans="1:31" ht="15" customHeight="1" x14ac:dyDescent="0.2">
      <c r="A37" s="362"/>
      <c r="B37" s="363"/>
      <c r="C37" s="363"/>
      <c r="D37" s="363"/>
      <c r="E37" s="363"/>
      <c r="F37" s="364"/>
      <c r="G37" s="39"/>
      <c r="H37" s="39"/>
      <c r="I37" s="362"/>
      <c r="J37" s="363"/>
      <c r="K37" s="363"/>
      <c r="L37" s="363"/>
      <c r="M37" s="363"/>
      <c r="N37" s="364"/>
      <c r="O37" s="39"/>
      <c r="P37" s="39"/>
      <c r="Q37" s="362"/>
      <c r="R37" s="363"/>
      <c r="S37" s="363"/>
      <c r="T37" s="363"/>
      <c r="U37" s="363"/>
      <c r="V37" s="364"/>
      <c r="W37" s="39"/>
      <c r="X37" s="39"/>
      <c r="Y37" s="362"/>
      <c r="Z37" s="363"/>
      <c r="AA37" s="363"/>
      <c r="AB37" s="363"/>
      <c r="AC37" s="363"/>
      <c r="AD37" s="364"/>
      <c r="AE37" s="39"/>
    </row>
    <row r="38" spans="1:31" ht="15" customHeight="1" x14ac:dyDescent="0.2">
      <c r="A38" s="352"/>
      <c r="B38" s="353"/>
      <c r="C38" s="353"/>
      <c r="D38" s="353"/>
      <c r="E38" s="353"/>
      <c r="F38" s="354"/>
      <c r="G38" s="39"/>
      <c r="H38" s="39"/>
      <c r="I38" s="306"/>
      <c r="J38" s="307"/>
      <c r="K38" s="307"/>
      <c r="L38" s="307"/>
      <c r="M38" s="307"/>
      <c r="N38" s="308"/>
      <c r="O38" s="39"/>
      <c r="P38" s="39"/>
      <c r="Q38" s="355"/>
      <c r="R38" s="356"/>
      <c r="S38" s="356"/>
      <c r="T38" s="356"/>
      <c r="U38" s="356"/>
      <c r="V38" s="357"/>
      <c r="W38" s="39"/>
      <c r="X38" s="39"/>
      <c r="Y38" s="314" t="str">
        <f>IF(J12="","",Renseignements!B8)</f>
        <v/>
      </c>
      <c r="Z38" s="315"/>
      <c r="AA38" s="315"/>
      <c r="AB38" s="315"/>
      <c r="AC38" s="315"/>
      <c r="AD38" s="316"/>
      <c r="AE38" s="39"/>
    </row>
    <row r="39" spans="1:31" ht="15" customHeight="1" x14ac:dyDescent="0.2">
      <c r="A39" s="294"/>
      <c r="B39" s="295"/>
      <c r="C39" s="295"/>
      <c r="D39" s="295"/>
      <c r="E39" s="295"/>
      <c r="F39" s="296"/>
      <c r="G39" s="39"/>
      <c r="H39" s="39"/>
      <c r="I39" s="294"/>
      <c r="J39" s="295"/>
      <c r="K39" s="295"/>
      <c r="L39" s="295"/>
      <c r="M39" s="295"/>
      <c r="N39" s="296"/>
      <c r="O39" s="39"/>
      <c r="P39" s="39"/>
      <c r="Q39" s="294"/>
      <c r="R39" s="295"/>
      <c r="S39" s="295"/>
      <c r="T39" s="295"/>
      <c r="U39" s="295"/>
      <c r="V39" s="296"/>
      <c r="W39" s="39"/>
      <c r="X39" s="39"/>
      <c r="Y39" s="294"/>
      <c r="Z39" s="295"/>
      <c r="AA39" s="295"/>
      <c r="AB39" s="295"/>
      <c r="AC39" s="295"/>
      <c r="AD39" s="296"/>
      <c r="AE39" s="39"/>
    </row>
    <row r="40" spans="1:31" ht="15" customHeight="1" x14ac:dyDescent="0.2">
      <c r="A40" s="297"/>
      <c r="B40" s="298"/>
      <c r="C40" s="298"/>
      <c r="D40" s="298"/>
      <c r="E40" s="298"/>
      <c r="F40" s="299"/>
      <c r="G40" s="39"/>
      <c r="H40" s="39"/>
      <c r="I40" s="297"/>
      <c r="J40" s="298"/>
      <c r="K40" s="298"/>
      <c r="L40" s="298"/>
      <c r="M40" s="298"/>
      <c r="N40" s="299"/>
      <c r="O40" s="39"/>
      <c r="P40" s="39"/>
      <c r="Q40" s="297"/>
      <c r="R40" s="298"/>
      <c r="S40" s="298"/>
      <c r="T40" s="298"/>
      <c r="U40" s="298"/>
      <c r="V40" s="299"/>
      <c r="W40" s="39"/>
      <c r="X40" s="39"/>
      <c r="Y40" s="297"/>
      <c r="Z40" s="298"/>
      <c r="AA40" s="298"/>
      <c r="AB40" s="298"/>
      <c r="AC40" s="298"/>
      <c r="AD40" s="299"/>
      <c r="AE40" s="39"/>
    </row>
    <row r="41" spans="1:31" ht="15" customHeight="1" x14ac:dyDescent="0.2"/>
  </sheetData>
  <sheetProtection algorithmName="SHA-512" hashValue="xse3XqZ75IhVyRHMCEqT9ieHmesMyolAoITe7MwJE08EqQ75nABvwI6fXdN7rgCz3/OJntquVP/ZbqIolA6/jQ==" saltValue="XgewjXxgXthYIjjNjYiCdw==" spinCount="100000" sheet="1" scenarios="1" insertRows="0" autoFilter="0"/>
  <mergeCells count="141">
    <mergeCell ref="A39:F40"/>
    <mergeCell ref="I39:N40"/>
    <mergeCell ref="Q39:V40"/>
    <mergeCell ref="Y39:AD40"/>
    <mergeCell ref="C12:E12"/>
    <mergeCell ref="C18:E18"/>
    <mergeCell ref="C24:E24"/>
    <mergeCell ref="F12:I12"/>
    <mergeCell ref="J12:R12"/>
    <mergeCell ref="F18:I18"/>
    <mergeCell ref="J18:R18"/>
    <mergeCell ref="F24:I24"/>
    <mergeCell ref="J24:R24"/>
    <mergeCell ref="R28:S28"/>
    <mergeCell ref="R25:S25"/>
    <mergeCell ref="P14:Q14"/>
    <mergeCell ref="P26:Q26"/>
    <mergeCell ref="P27:Q27"/>
    <mergeCell ref="L14:O14"/>
    <mergeCell ref="L15:O15"/>
    <mergeCell ref="L16:O16"/>
    <mergeCell ref="L20:O20"/>
    <mergeCell ref="N31:R32"/>
    <mergeCell ref="A28:D28"/>
    <mergeCell ref="D1:T1"/>
    <mergeCell ref="D2:T2"/>
    <mergeCell ref="A15:D15"/>
    <mergeCell ref="E15:F15"/>
    <mergeCell ref="G15:K15"/>
    <mergeCell ref="G16:K16"/>
    <mergeCell ref="A21:D21"/>
    <mergeCell ref="E21:F21"/>
    <mergeCell ref="A20:D20"/>
    <mergeCell ref="E20:F20"/>
    <mergeCell ref="A19:D19"/>
    <mergeCell ref="E19:F19"/>
    <mergeCell ref="G19:K19"/>
    <mergeCell ref="G20:K20"/>
    <mergeCell ref="A16:D16"/>
    <mergeCell ref="R13:S13"/>
    <mergeCell ref="R14:S14"/>
    <mergeCell ref="P13:Q13"/>
    <mergeCell ref="P19:Q19"/>
    <mergeCell ref="Q9:T10"/>
    <mergeCell ref="Q6:W7"/>
    <mergeCell ref="U9:AD10"/>
    <mergeCell ref="V2:AA3"/>
    <mergeCell ref="D3:T3"/>
    <mergeCell ref="D4:T4"/>
    <mergeCell ref="G14:K14"/>
    <mergeCell ref="D33:H34"/>
    <mergeCell ref="A31:C32"/>
    <mergeCell ref="A33:C34"/>
    <mergeCell ref="K31:M32"/>
    <mergeCell ref="B6:C7"/>
    <mergeCell ref="E16:F16"/>
    <mergeCell ref="A25:D25"/>
    <mergeCell ref="E25:F25"/>
    <mergeCell ref="G25:K25"/>
    <mergeCell ref="A22:D22"/>
    <mergeCell ref="E22:F22"/>
    <mergeCell ref="B9:D10"/>
    <mergeCell ref="E9:F10"/>
    <mergeCell ref="H9:I10"/>
    <mergeCell ref="J9:O10"/>
    <mergeCell ref="A14:D14"/>
    <mergeCell ref="E14:F14"/>
    <mergeCell ref="G21:K21"/>
    <mergeCell ref="G22:K22"/>
    <mergeCell ref="E28:F28"/>
    <mergeCell ref="G28:K28"/>
    <mergeCell ref="G26:K26"/>
    <mergeCell ref="G27:K27"/>
    <mergeCell ref="P25:Q25"/>
    <mergeCell ref="A27:D27"/>
    <mergeCell ref="E27:F27"/>
    <mergeCell ref="L21:O21"/>
    <mergeCell ref="L22:O22"/>
    <mergeCell ref="P22:Q22"/>
    <mergeCell ref="P20:Q20"/>
    <mergeCell ref="P21:Q21"/>
    <mergeCell ref="R22:S22"/>
    <mergeCell ref="R20:S20"/>
    <mergeCell ref="R21:S21"/>
    <mergeCell ref="R19:S19"/>
    <mergeCell ref="L28:O28"/>
    <mergeCell ref="L26:O26"/>
    <mergeCell ref="L27:O27"/>
    <mergeCell ref="L25:O25"/>
    <mergeCell ref="R26:S26"/>
    <mergeCell ref="R27:S27"/>
    <mergeCell ref="L19:O19"/>
    <mergeCell ref="P28:Q28"/>
    <mergeCell ref="U30:AC30"/>
    <mergeCell ref="K33:M34"/>
    <mergeCell ref="N33:R34"/>
    <mergeCell ref="X6:AD7"/>
    <mergeCell ref="A12:B12"/>
    <mergeCell ref="A18:B18"/>
    <mergeCell ref="A24:B24"/>
    <mergeCell ref="A26:D26"/>
    <mergeCell ref="E26:F26"/>
    <mergeCell ref="A13:D13"/>
    <mergeCell ref="E13:F13"/>
    <mergeCell ref="G13:K13"/>
    <mergeCell ref="U15:AD15"/>
    <mergeCell ref="U16:U17"/>
    <mergeCell ref="U18:U19"/>
    <mergeCell ref="U20:U21"/>
    <mergeCell ref="V16:AD17"/>
    <mergeCell ref="V18:AD19"/>
    <mergeCell ref="V20:AD21"/>
    <mergeCell ref="P15:Q15"/>
    <mergeCell ref="P16:Q16"/>
    <mergeCell ref="R15:S15"/>
    <mergeCell ref="R16:S16"/>
    <mergeCell ref="L13:O13"/>
    <mergeCell ref="O6:O7"/>
    <mergeCell ref="L6:N7"/>
    <mergeCell ref="D6:J7"/>
    <mergeCell ref="A38:F38"/>
    <mergeCell ref="I38:N38"/>
    <mergeCell ref="Q38:V38"/>
    <mergeCell ref="Y38:AD38"/>
    <mergeCell ref="I33:I34"/>
    <mergeCell ref="S33:S34"/>
    <mergeCell ref="AC33:AC34"/>
    <mergeCell ref="S31:S32"/>
    <mergeCell ref="A30:I30"/>
    <mergeCell ref="K30:S30"/>
    <mergeCell ref="A36:F37"/>
    <mergeCell ref="I36:N37"/>
    <mergeCell ref="Q36:V37"/>
    <mergeCell ref="Y36:AD37"/>
    <mergeCell ref="AC31:AC32"/>
    <mergeCell ref="I31:I32"/>
    <mergeCell ref="X33:AB34"/>
    <mergeCell ref="X31:AB32"/>
    <mergeCell ref="D31:H32"/>
    <mergeCell ref="U31:W32"/>
    <mergeCell ref="U33:W34"/>
  </mergeCells>
  <phoneticPr fontId="10" type="noConversion"/>
  <conditionalFormatting sqref="A20:D22">
    <cfRule type="duplicateValues" dxfId="116" priority="3" stopIfTrue="1"/>
  </conditionalFormatting>
  <conditionalFormatting sqref="J12:S12 J18:S18">
    <cfRule type="expression" dxfId="115" priority="6" stopIfTrue="1">
      <formula>AND($J$12&amp;$S$12&amp;$J$18&amp;$S$18&lt;&gt;"",$J$12&amp;$S$12=$J$18&amp;$S$18)</formula>
    </cfRule>
  </conditionalFormatting>
  <conditionalFormatting sqref="J12:S12 J24:S24">
    <cfRule type="expression" dxfId="114" priority="5" stopIfTrue="1">
      <formula>AND($J$12&amp;$S$12&amp;$J$24&amp;$S$24&lt;&gt;"",$J$12&amp;$S$12=$J$24&amp;$S$24)</formula>
    </cfRule>
  </conditionalFormatting>
  <conditionalFormatting sqref="J18:S18 J24:S24">
    <cfRule type="expression" dxfId="113" priority="4" stopIfTrue="1">
      <formula>AND($J$18&amp;$S$18&amp;$J$24&amp;$S$24&lt;&gt;"",$J$18&amp;$S$18=$J$24&amp;$S$24)</formula>
    </cfRule>
  </conditionalFormatting>
  <conditionalFormatting sqref="A14:D16">
    <cfRule type="duplicateValues" dxfId="112" priority="2" stopIfTrue="1"/>
  </conditionalFormatting>
  <conditionalFormatting sqref="A26:D28">
    <cfRule type="duplicateValues" dxfId="111" priority="1" stopIfTrue="1"/>
  </conditionalFormatting>
  <dataValidations count="8">
    <dataValidation type="list" errorStyle="warning" allowBlank="1" showInputMessage="1" showErrorMessage="1" sqref="S24">
      <formula1>"1,2,3,4,5,6,7,8,9,10,11,12,13,14,15"</formula1>
    </dataValidation>
    <dataValidation type="list" errorStyle="information" allowBlank="1" showInputMessage="1" showErrorMessage="1" error="Indiquez de préférence le NOM d'un des joueurs de l'équipe ABCD." sqref="A38:F38">
      <formula1>$G$14:$G$17</formula1>
    </dataValidation>
    <dataValidation type="list" errorStyle="information" allowBlank="1" showInputMessage="1" showErrorMessage="1" error="Indiquez de préférence le NOM d'un des joueurs de l'équipe ABCD." sqref="I38:N38">
      <formula1>$G$20:$G$22</formula1>
    </dataValidation>
    <dataValidation type="list" errorStyle="information" allowBlank="1" showInputMessage="1" showErrorMessage="1" error="Indiquez de préférence le NOM d'un des joueurs de l'équipe ABCD." sqref="Q38:V38">
      <formula1>$G$26:$G$28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D16 A28:D28">
      <formula1>"wo"</formula1>
    </dataValidation>
    <dataValidation type="list" allowBlank="1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22:D22">
      <formula1>"wo"</formula1>
    </dataValidation>
    <dataValidation type="list" errorStyle="warning" allowBlank="1" showInputMessage="1" showErrorMessage="1" sqref="S12">
      <formula1>"1,2,3,4,5,6,7,8,9,10,11,12,13,14,15"</formula1>
    </dataValidation>
    <dataValidation type="list" errorStyle="warning" allowBlank="1" showInputMessage="1" showErrorMessage="1" sqref="S18">
      <formula1>"1,2,3,4,5,6,7,8,9,10,11,12,13,14,15"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6389" r:id="rId4" name="CommandButton2">
          <controlPr defaultSize="0" autoLine="0" r:id="rId5">
            <anchor moveWithCells="1" sizeWithCells="1">
              <from>
                <xdr:col>32</xdr:col>
                <xdr:colOff>47625</xdr:colOff>
                <xdr:row>10</xdr:row>
                <xdr:rowOff>161925</xdr:rowOff>
              </from>
              <to>
                <xdr:col>38</xdr:col>
                <xdr:colOff>66675</xdr:colOff>
                <xdr:row>12</xdr:row>
                <xdr:rowOff>57150</xdr:rowOff>
              </to>
            </anchor>
          </controlPr>
        </control>
      </mc:Choice>
      <mc:Fallback>
        <control shapeId="16389" r:id="rId4" name="CommandButton2"/>
      </mc:Fallback>
    </mc:AlternateContent>
    <mc:AlternateContent xmlns:mc="http://schemas.openxmlformats.org/markup-compatibility/2006">
      <mc:Choice Requires="x14">
        <control shapeId="16385" r:id="rId6" name="CommandInitFeuille">
          <controlPr locked="0" defaultSize="0" autoLine="0" autoPict="0" r:id="rId7">
            <anchor moveWithCells="1" sizeWithCells="1">
              <from>
                <xdr:col>32</xdr:col>
                <xdr:colOff>47625</xdr:colOff>
                <xdr:row>5</xdr:row>
                <xdr:rowOff>76200</xdr:rowOff>
              </from>
              <to>
                <xdr:col>38</xdr:col>
                <xdr:colOff>66675</xdr:colOff>
                <xdr:row>6</xdr:row>
                <xdr:rowOff>161925</xdr:rowOff>
              </to>
            </anchor>
          </controlPr>
        </control>
      </mc:Choice>
      <mc:Fallback>
        <control shapeId="16385" r:id="rId6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'Clubs-FFTT'!$A$2:$A$36</xm:f>
          </x14:formula1>
          <xm:sqref>J12:R12 J18:R18</xm:sqref>
        </x14:dataValidation>
        <x14:dataValidation type="list" allowBlank="1" showInputMessage="1" showErrorMessage="1">
          <x14:formula1>
            <xm:f>'Clubs-FFTT'!$A$2:$A$36</xm:f>
          </x14:formula1>
          <xm:sqref>J24:R24</xm:sqref>
        </x14:dataValidation>
        <x14:dataValidation type="list" allowBlank="1" showInputMessage="1" showErrorMessage="1">
          <x14:formula1>
            <xm:f>'Clubs-FFTT'!$A$2:$A$36</xm:f>
          </x14:formula1>
          <xm:sqref>J24:R24</xm:sqref>
        </x14:dataValidation>
        <x14:dataValidation type="list" allowBlank="1" showInputMessage="1" showErrorMessage="1">
          <x14:formula1>
            <xm:f>'Clubs-FFTT'!$A$2:$A$35</xm:f>
          </x14:formula1>
          <xm:sqref>J12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1A5499"/>
    <pageSetUpPr fitToPage="1"/>
  </sheetPr>
  <dimension ref="A1:DQ46"/>
  <sheetViews>
    <sheetView zoomScale="85" zoomScaleNormal="85" workbookViewId="0">
      <selection activeCell="A11" sqref="A11"/>
    </sheetView>
  </sheetViews>
  <sheetFormatPr baseColWidth="10" defaultColWidth="4.7109375" defaultRowHeight="15.75" x14ac:dyDescent="0.2"/>
  <cols>
    <col min="1" max="1" width="3.7109375" style="66" customWidth="1"/>
    <col min="2" max="6" width="4.7109375" style="8" customWidth="1"/>
    <col min="7" max="7" width="9.7109375" style="8" customWidth="1"/>
    <col min="8" max="8" width="3.7109375" style="8" customWidth="1"/>
    <col min="9" max="11" width="8.7109375" style="8" customWidth="1"/>
    <col min="12" max="12" width="4.7109375" style="8" customWidth="1"/>
    <col min="13" max="13" width="4.85546875" style="8" customWidth="1"/>
    <col min="14" max="14" width="9.7109375" style="8" customWidth="1"/>
    <col min="15" max="15" width="3.7109375" style="8" customWidth="1"/>
    <col min="16" max="18" width="8.7109375" style="8" customWidth="1"/>
    <col min="19" max="24" width="4.7109375" style="8" customWidth="1"/>
    <col min="25" max="26" width="4.7109375" style="8"/>
    <col min="27" max="78" width="4.7109375" style="8" customWidth="1"/>
    <col min="79" max="79" width="6.42578125" style="8" bestFit="1" customWidth="1"/>
    <col min="80" max="83" width="4.7109375" style="8"/>
    <col min="84" max="84" width="5.7109375" style="8" bestFit="1" customWidth="1"/>
    <col min="85" max="90" width="4.7109375" style="8"/>
    <col min="91" max="91" width="5.7109375" style="8" bestFit="1" customWidth="1"/>
    <col min="92" max="97" width="4.7109375" style="8"/>
    <col min="98" max="98" width="5.7109375" style="8" bestFit="1" customWidth="1"/>
    <col min="99" max="104" width="4.7109375" style="8"/>
    <col min="105" max="105" width="5.7109375" style="8" bestFit="1" customWidth="1"/>
    <col min="106" max="111" width="4.7109375" style="8"/>
    <col min="112" max="112" width="5.7109375" style="8" bestFit="1" customWidth="1"/>
    <col min="113" max="118" width="4.7109375" style="8"/>
    <col min="119" max="119" width="5.7109375" style="8" bestFit="1" customWidth="1"/>
    <col min="120" max="16384" width="4.7109375" style="8"/>
  </cols>
  <sheetData>
    <row r="1" spans="1:121" ht="21.95" customHeight="1" thickBot="1" x14ac:dyDescent="0.25">
      <c r="A1" s="228"/>
      <c r="B1" s="418" t="s">
        <v>45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AG1" s="430" t="s">
        <v>147</v>
      </c>
      <c r="AH1" s="430"/>
      <c r="AI1" s="430"/>
      <c r="AJ1" s="430"/>
      <c r="AK1" s="430"/>
      <c r="AL1" s="430"/>
      <c r="AM1" s="431" t="s">
        <v>148</v>
      </c>
      <c r="AN1" s="431"/>
      <c r="AO1" s="431" t="s">
        <v>149</v>
      </c>
      <c r="AP1" s="431"/>
      <c r="AQ1" s="431"/>
    </row>
    <row r="2" spans="1:121" ht="30" customHeight="1" x14ac:dyDescent="0.2">
      <c r="A2" s="228"/>
      <c r="B2" s="419" t="s">
        <v>46</v>
      </c>
      <c r="C2" s="420"/>
      <c r="D2" s="420"/>
      <c r="E2" s="420"/>
      <c r="F2" s="421"/>
      <c r="G2" s="422" t="s">
        <v>38</v>
      </c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4"/>
      <c r="S2" s="428" t="s">
        <v>47</v>
      </c>
      <c r="T2" s="429"/>
      <c r="U2" s="428" t="s">
        <v>48</v>
      </c>
      <c r="V2" s="429"/>
      <c r="W2" s="428" t="s">
        <v>49</v>
      </c>
      <c r="X2" s="429"/>
      <c r="AG2" s="432" t="s">
        <v>151</v>
      </c>
      <c r="AH2" s="432"/>
      <c r="AI2" s="432"/>
      <c r="AJ2" s="432"/>
      <c r="AK2" s="432"/>
      <c r="AL2" s="432"/>
      <c r="AM2" s="2">
        <v>4</v>
      </c>
      <c r="AN2" s="2">
        <v>2</v>
      </c>
      <c r="AO2" s="433">
        <v>21</v>
      </c>
      <c r="AP2" s="433"/>
      <c r="AQ2" s="433"/>
    </row>
    <row r="3" spans="1:121" ht="26.1" customHeight="1" x14ac:dyDescent="0.2">
      <c r="A3" s="228"/>
      <c r="B3" s="45">
        <v>1</v>
      </c>
      <c r="C3" s="45">
        <v>2</v>
      </c>
      <c r="D3" s="45">
        <v>3</v>
      </c>
      <c r="E3" s="45">
        <v>4</v>
      </c>
      <c r="F3" s="45">
        <v>5</v>
      </c>
      <c r="G3" s="425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7"/>
      <c r="S3" s="146" t="s">
        <v>50</v>
      </c>
      <c r="T3" s="149" t="s">
        <v>51</v>
      </c>
      <c r="U3" s="151" t="s">
        <v>86</v>
      </c>
      <c r="V3" s="149" t="s">
        <v>51</v>
      </c>
      <c r="W3" s="146" t="s">
        <v>50</v>
      </c>
      <c r="X3" s="152" t="s">
        <v>86</v>
      </c>
      <c r="AG3" s="46"/>
      <c r="AH3" s="46"/>
      <c r="AI3" s="231"/>
      <c r="AJ3" s="231"/>
      <c r="AK3" s="231"/>
      <c r="AL3" s="231"/>
      <c r="AM3" s="231"/>
      <c r="AN3" s="46" t="s">
        <v>134</v>
      </c>
      <c r="AO3" s="231"/>
      <c r="AP3" s="231"/>
      <c r="AQ3" s="231"/>
      <c r="AR3" s="231"/>
      <c r="AS3" s="231"/>
      <c r="AT3" s="46" t="s">
        <v>135</v>
      </c>
      <c r="AU3" s="46"/>
      <c r="AV3" s="46"/>
      <c r="AW3" s="46"/>
      <c r="AX3" s="46"/>
      <c r="AY3" s="46"/>
      <c r="AZ3" s="46"/>
      <c r="BA3" s="46" t="s">
        <v>136</v>
      </c>
      <c r="BB3" s="46"/>
      <c r="BC3" s="46"/>
      <c r="BD3" s="46"/>
      <c r="BE3" s="46"/>
      <c r="BF3" s="46"/>
      <c r="BG3" s="46" t="s">
        <v>135</v>
      </c>
      <c r="BH3" s="46"/>
      <c r="BI3" s="46"/>
      <c r="BJ3" s="46"/>
      <c r="BK3" s="46"/>
      <c r="BL3" s="46"/>
      <c r="BM3" s="46"/>
      <c r="BN3" s="46" t="s">
        <v>134</v>
      </c>
      <c r="BO3" s="46"/>
      <c r="BP3" s="46"/>
      <c r="BQ3" s="46"/>
      <c r="BR3" s="46"/>
      <c r="BS3" s="46"/>
      <c r="BT3" s="46" t="s">
        <v>136</v>
      </c>
      <c r="BU3" s="46"/>
      <c r="BV3" s="46"/>
      <c r="BW3" s="46"/>
      <c r="BX3" s="46"/>
      <c r="BY3" s="46"/>
      <c r="BZ3" s="46"/>
      <c r="CA3" s="46"/>
      <c r="CB3" s="46" t="s">
        <v>31</v>
      </c>
      <c r="CC3" s="46" t="s">
        <v>33</v>
      </c>
      <c r="CD3" s="46" t="s">
        <v>35</v>
      </c>
      <c r="CE3" s="46"/>
      <c r="CF3" s="47" t="s">
        <v>408</v>
      </c>
      <c r="CG3" s="46"/>
      <c r="CH3" s="46"/>
      <c r="CI3" s="46" t="s">
        <v>32</v>
      </c>
      <c r="CJ3" s="46" t="s">
        <v>34</v>
      </c>
      <c r="CK3" s="46" t="s">
        <v>36</v>
      </c>
      <c r="CL3" s="46"/>
      <c r="CM3" s="47" t="s">
        <v>408</v>
      </c>
      <c r="CN3" s="46"/>
      <c r="CO3" s="46"/>
      <c r="CP3" s="46" t="s">
        <v>94</v>
      </c>
      <c r="CQ3" s="46" t="s">
        <v>95</v>
      </c>
      <c r="CR3" s="46" t="s">
        <v>96</v>
      </c>
      <c r="CS3" s="46"/>
      <c r="CT3" s="47" t="s">
        <v>408</v>
      </c>
      <c r="CU3" s="46"/>
      <c r="CV3" s="46"/>
      <c r="CW3" s="46" t="s">
        <v>32</v>
      </c>
      <c r="CX3" s="46" t="s">
        <v>34</v>
      </c>
      <c r="CY3" s="46" t="s">
        <v>36</v>
      </c>
      <c r="CZ3" s="46"/>
      <c r="DA3" s="47" t="s">
        <v>408</v>
      </c>
      <c r="DB3" s="46"/>
      <c r="DC3" s="46"/>
      <c r="DD3" s="46" t="s">
        <v>31</v>
      </c>
      <c r="DE3" s="46" t="s">
        <v>33</v>
      </c>
      <c r="DF3" s="46" t="s">
        <v>35</v>
      </c>
      <c r="DG3" s="46"/>
      <c r="DH3" s="47" t="s">
        <v>408</v>
      </c>
      <c r="DI3" s="46"/>
      <c r="DJ3" s="46"/>
      <c r="DK3" s="46" t="s">
        <v>94</v>
      </c>
      <c r="DL3" s="46" t="s">
        <v>95</v>
      </c>
      <c r="DM3" s="46" t="s">
        <v>96</v>
      </c>
      <c r="DN3" s="46"/>
      <c r="DO3" s="47" t="s">
        <v>408</v>
      </c>
      <c r="DP3" s="46"/>
      <c r="DQ3" s="46"/>
    </row>
    <row r="4" spans="1:121" s="54" customFormat="1" ht="21.95" customHeight="1" x14ac:dyDescent="0.2">
      <c r="A4" s="48"/>
      <c r="B4" s="218" t="str">
        <f>IF('Fiches match à 3'!B4="","--",IF('Fiches match à 3'!B4&gt;'Fiches match à 3'!B6,'Fiches match à 3'!B6,-'Fiches match à 3'!B4))</f>
        <v>--</v>
      </c>
      <c r="C4" s="218" t="str">
        <f>IF('Fiches match à 3'!C4="","--",IF('Fiches match à 3'!C4&gt;'Fiches match à 3'!C6,'Fiches match à 3'!C6,-'Fiches match à 3'!C4))</f>
        <v>--</v>
      </c>
      <c r="D4" s="218" t="str">
        <f>IF('Fiches match à 3'!D4="","--",IF('Fiches match à 3'!D4&gt;'Fiches match à 3'!D6,'Fiches match à 3'!D6,-'Fiches match à 3'!D4))</f>
        <v>--</v>
      </c>
      <c r="E4" s="218" t="str">
        <f>IF('Fiches match à 3'!E4="","--",IF('Fiches match à 3'!E4&gt;'Fiches match à 3'!E6,'Fiches match à 3'!E6,-'Fiches match à 3'!E4))</f>
        <v>--</v>
      </c>
      <c r="F4" s="218" t="str">
        <f>IF('Fiches match à 3'!F4="","--",IF('Fiches match à 3'!F4&gt;'Fiches match à 3'!F6,'Fiches match à 3'!F6,-'Fiches match à 3'!F4))</f>
        <v>--</v>
      </c>
      <c r="G4" s="49" t="s">
        <v>53</v>
      </c>
      <c r="H4" s="413" t="str">
        <f>IF('Equipes match à 3'!$G$15="W.O.",'Equipes match à 3'!$G$15,IF('Equipes match à 3'!$G$15="","",UPPER('Equipes match à 3'!$G$15) &amp; " " &amp; 'Equipes match à 3'!$L$15))</f>
        <v/>
      </c>
      <c r="I4" s="413"/>
      <c r="J4" s="413"/>
      <c r="K4" s="413"/>
      <c r="L4" s="413" t="s">
        <v>39</v>
      </c>
      <c r="M4" s="413"/>
      <c r="N4" s="227" t="s">
        <v>54</v>
      </c>
      <c r="O4" s="413" t="str">
        <f>IF('Equipes match à 3'!$G$26="W.O.",'Equipes match à 3'!$G$26,IF('Equipes match à 3'!$G$26="","",UPPER('Equipes match à 3'!$G$26) &amp; " " &amp; 'Equipes match à 3'!$L$26))</f>
        <v/>
      </c>
      <c r="P4" s="413"/>
      <c r="Q4" s="413"/>
      <c r="R4" s="413"/>
      <c r="S4" s="50" t="str">
        <f>IF('Equipes match à 3'!J12="","",IF(H4="W.O.",0,IF(AN4=3,2,1)))</f>
        <v/>
      </c>
      <c r="T4" s="51" t="str">
        <f>IF('Equipes match à 3'!J12="","",IF(O4="W.O.",0,IF(AT4=3,2,1)))</f>
        <v/>
      </c>
      <c r="U4" s="52"/>
      <c r="V4" s="53"/>
      <c r="W4" s="52"/>
      <c r="X4" s="53"/>
      <c r="AD4" s="46">
        <v>12</v>
      </c>
      <c r="AE4" s="46">
        <v>24</v>
      </c>
      <c r="AG4" s="46">
        <v>1</v>
      </c>
      <c r="AH4" s="55">
        <f>SUM(B4:F4)</f>
        <v>0</v>
      </c>
      <c r="AI4" s="231">
        <f>IF('Fiches match à 3'!B4&gt;'Fiches match à 3'!B6,1,0)</f>
        <v>0</v>
      </c>
      <c r="AJ4" s="231">
        <f>IF('Fiches match à 3'!C4&gt;'Fiches match à 3'!C6,1,0)</f>
        <v>0</v>
      </c>
      <c r="AK4" s="231">
        <f>IF('Fiches match à 3'!D4&gt;'Fiches match à 3'!D6,1,0)</f>
        <v>0</v>
      </c>
      <c r="AL4" s="231">
        <f>IF('Fiches match à 3'!E4&gt;'Fiches match à 3'!E6,1,0)</f>
        <v>0</v>
      </c>
      <c r="AM4" s="231">
        <f>IF('Fiches match à 3'!F4&gt;'Fiches match à 3'!F6,1,0)</f>
        <v>0</v>
      </c>
      <c r="AN4" s="230">
        <f>IF(O4="W.O.",3,IF(H4="W.O.",0,SUM(AI4:AM4)))</f>
        <v>0</v>
      </c>
      <c r="AO4" s="231">
        <f>IF('Fiches match à 3'!B4&lt;'Fiches match à 3'!B6,1,0)</f>
        <v>0</v>
      </c>
      <c r="AP4" s="231">
        <f>IF('Fiches match à 3'!C4&lt;'Fiches match à 3'!C6,1,0)</f>
        <v>0</v>
      </c>
      <c r="AQ4" s="231">
        <f>IF('Fiches match à 3'!D4&lt;'Fiches match à 3'!D6,1,0)</f>
        <v>0</v>
      </c>
      <c r="AR4" s="231">
        <f>IF('Fiches match à 3'!E4&lt;'Fiches match à 3'!E6,1,0)</f>
        <v>0</v>
      </c>
      <c r="AS4" s="231">
        <f>IF('Fiches match à 3'!F4&lt;'Fiches match à 3'!F6,1,0)</f>
        <v>0</v>
      </c>
      <c r="AT4" s="230">
        <f>IF(H4="W.O.",3,IF(O4="W.O.",0,SUM(AO4:AS4)))</f>
        <v>0</v>
      </c>
      <c r="AU4" s="231"/>
      <c r="AV4" s="46"/>
      <c r="AW4" s="46"/>
      <c r="AX4" s="46"/>
      <c r="AY4" s="46"/>
      <c r="AZ4" s="46"/>
      <c r="BA4" s="47"/>
      <c r="BB4" s="46"/>
      <c r="BC4" s="46"/>
      <c r="BD4" s="46"/>
      <c r="BE4" s="46"/>
      <c r="BF4" s="46"/>
      <c r="BG4" s="47"/>
      <c r="BH4" s="46"/>
      <c r="BI4" s="46"/>
      <c r="BJ4" s="46"/>
      <c r="BK4" s="46"/>
      <c r="BL4" s="46"/>
      <c r="BM4" s="46"/>
      <c r="BN4" s="47"/>
      <c r="BO4" s="46"/>
      <c r="BP4" s="46"/>
      <c r="BQ4" s="46"/>
      <c r="BR4" s="46"/>
      <c r="BS4" s="46"/>
      <c r="BT4" s="47"/>
      <c r="BU4" s="46"/>
      <c r="BV4" s="46"/>
      <c r="BW4" s="46"/>
      <c r="BX4" s="46"/>
      <c r="BY4" s="46"/>
      <c r="BZ4" s="46"/>
      <c r="CA4" s="46">
        <f>IF(B4="--",0,IF(B4&lt;0,-B4,IF(B4&gt;9,B4+2,11)))</f>
        <v>0</v>
      </c>
      <c r="CB4" s="46">
        <f>IF(C4="--",0,IF(C4&lt;0,-C4,IF(C4&gt;9,C4+2,11)))</f>
        <v>0</v>
      </c>
      <c r="CC4" s="46">
        <f t="shared" ref="CC4:CE4" si="0">IF(D4="--",0,IF(D4&lt;0,-D4,IF(D4&gt;9,D4+2,11)))</f>
        <v>0</v>
      </c>
      <c r="CD4" s="46">
        <f t="shared" si="0"/>
        <v>0</v>
      </c>
      <c r="CE4" s="46">
        <f t="shared" si="0"/>
        <v>0</v>
      </c>
      <c r="CF4" s="47">
        <f>SUM(CA4:CE4)</f>
        <v>0</v>
      </c>
      <c r="CG4" s="46"/>
      <c r="CH4" s="46">
        <f>IF(B4="--",0,IF(B4&lt;0,IF(B4&lt;-9,-B4+2,11),B4))</f>
        <v>0</v>
      </c>
      <c r="CI4" s="46">
        <f>IF(C4="--",0,IF(C4&lt;0,IF(C4&lt;-9,-C4+2,11),C4))</f>
        <v>0</v>
      </c>
      <c r="CJ4" s="46">
        <f>IF(D4="--",0,IF(D4&lt;0,IF(D4&lt;-9,-D4+2,11),D4))</f>
        <v>0</v>
      </c>
      <c r="CK4" s="46">
        <f>IF(E4="--",0,IF(E4&lt;0,IF(E4&lt;-9,-E4+2,11),E4))</f>
        <v>0</v>
      </c>
      <c r="CL4" s="46">
        <f>IF(F4="--",0,IF(F4&lt;0,IF(F4&lt;-9,-F4+2,11),F4))</f>
        <v>0</v>
      </c>
      <c r="CM4" s="47">
        <f>SUM(CH4:CL4)</f>
        <v>0</v>
      </c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</row>
    <row r="5" spans="1:121" s="54" customFormat="1" ht="21.95" customHeight="1" x14ac:dyDescent="0.2">
      <c r="A5" s="56" t="s">
        <v>52</v>
      </c>
      <c r="B5" s="218" t="str">
        <f>IF('Fiches match à 3'!J4="","--",IF('Fiches match à 3'!J4&gt;'Fiches match à 3'!J6,'Fiches match à 3'!J6,-'Fiches match à 3'!J4))</f>
        <v>--</v>
      </c>
      <c r="C5" s="218" t="str">
        <f>IF('Fiches match à 3'!K4="","--",IF('Fiches match à 3'!K4&gt;'Fiches match à 3'!K6,'Fiches match à 3'!K6,-'Fiches match à 3'!K4))</f>
        <v>--</v>
      </c>
      <c r="D5" s="218" t="str">
        <f>IF('Fiches match à 3'!L4="","--",IF('Fiches match à 3'!L4&gt;'Fiches match à 3'!L6,'Fiches match à 3'!L6,-'Fiches match à 3'!L4))</f>
        <v>--</v>
      </c>
      <c r="E5" s="218" t="str">
        <f>IF('Fiches match à 3'!M4="","--",IF('Fiches match à 3'!M4&gt;'Fiches match à 3'!M6,'Fiches match à 3'!M6,-'Fiches match à 3'!M4))</f>
        <v>--</v>
      </c>
      <c r="F5" s="218" t="str">
        <f>IF('Fiches match à 3'!N4="","--",IF('Fiches match à 3'!N4&gt;'Fiches match à 3'!N6,'Fiches match à 3'!N6,-'Fiches match à 3'!N4))</f>
        <v>--</v>
      </c>
      <c r="G5" s="49" t="s">
        <v>87</v>
      </c>
      <c r="H5" s="413" t="str">
        <f>IF('Equipes match à 3'!$G$22="W.O.",'Equipes match à 3'!$G$22,IF('Equipes match à 3'!$G$22="","",UPPER('Equipes match à 3'!$G$22) &amp; " " &amp; 'Equipes match à 3'!$L$22))</f>
        <v/>
      </c>
      <c r="I5" s="413"/>
      <c r="J5" s="413"/>
      <c r="K5" s="413"/>
      <c r="L5" s="413" t="s">
        <v>39</v>
      </c>
      <c r="M5" s="413"/>
      <c r="N5" s="227" t="s">
        <v>55</v>
      </c>
      <c r="O5" s="413" t="str">
        <f>IF('Equipes match à 3'!$G$28="W.O.",'Equipes match à 3'!$G$28,IF('Equipes match à 3'!$G$28="","",UPPER('Equipes match à 3'!$G$28) &amp; " " &amp; 'Equipes match à 3'!$L$28))</f>
        <v/>
      </c>
      <c r="P5" s="413"/>
      <c r="Q5" s="413"/>
      <c r="R5" s="413"/>
      <c r="S5" s="52"/>
      <c r="T5" s="53"/>
      <c r="U5" s="50" t="str">
        <f>IF('Equipes match à 3'!J12="","",IF(H5="W.O.",0,IF(BA5=3,2,1)))</f>
        <v/>
      </c>
      <c r="V5" s="51" t="str">
        <f>IF('Equipes match à 3'!J12="","",IF(O5="W.O.",0,IF(BG5=3,2,1)))</f>
        <v/>
      </c>
      <c r="W5" s="52"/>
      <c r="X5" s="53"/>
      <c r="AD5" s="46">
        <v>18</v>
      </c>
      <c r="AE5" s="46">
        <v>24</v>
      </c>
      <c r="AG5" s="46">
        <v>2</v>
      </c>
      <c r="AH5" s="55"/>
      <c r="AI5" s="46"/>
      <c r="AJ5" s="46"/>
      <c r="AK5" s="46"/>
      <c r="AL5" s="46"/>
      <c r="AM5" s="46"/>
      <c r="AN5" s="47"/>
      <c r="AO5" s="46"/>
      <c r="AP5" s="46"/>
      <c r="AQ5" s="46"/>
      <c r="AR5" s="46"/>
      <c r="AS5" s="46"/>
      <c r="AT5" s="47"/>
      <c r="AU5" s="55">
        <f>SUM(B5:F5)</f>
        <v>0</v>
      </c>
      <c r="AV5" s="231">
        <f>IF('Fiches match à 3'!J4&gt;'Fiches match à 3'!J6,1,0)</f>
        <v>0</v>
      </c>
      <c r="AW5" s="231">
        <f>IF('Fiches match à 3'!K4&gt;'Fiches match à 3'!K6,1,0)</f>
        <v>0</v>
      </c>
      <c r="AX5" s="231">
        <f>IF('Fiches match à 3'!L4&gt;'Fiches match à 3'!L6,1,0)</f>
        <v>0</v>
      </c>
      <c r="AY5" s="231">
        <f>IF('Fiches match à 3'!M4&gt;'Fiches match à 3'!M6,1,0)</f>
        <v>0</v>
      </c>
      <c r="AZ5" s="231">
        <f>IF('Fiches match à 3'!N4&gt;'Fiches match à 3'!N6,1,0)</f>
        <v>0</v>
      </c>
      <c r="BA5" s="230">
        <f>IF(O5="W.O.",3,IF(H5="W.O.",0,SUM(AV5:AZ5)))</f>
        <v>0</v>
      </c>
      <c r="BB5" s="231">
        <f>IF('Fiches match à 3'!J4&lt;'Fiches match à 3'!J6,1,0)</f>
        <v>0</v>
      </c>
      <c r="BC5" s="231">
        <f>IF('Fiches match à 3'!K4&lt;'Fiches match à 3'!K6,1,0)</f>
        <v>0</v>
      </c>
      <c r="BD5" s="231">
        <f>IF('Fiches match à 3'!L4&lt;'Fiches match à 3'!L6,1,0)</f>
        <v>0</v>
      </c>
      <c r="BE5" s="231">
        <f>IF('Fiches match à 3'!M4&lt;'Fiches match à 3'!M6,1,0)</f>
        <v>0</v>
      </c>
      <c r="BF5" s="231">
        <f>IF('Fiches match à 3'!N4&lt;'Fiches match à 3'!N6,1,0)</f>
        <v>0</v>
      </c>
      <c r="BG5" s="230">
        <f>IF(H5="W.O.",3,IF(O5="W.O.",0,SUM(BB5:BF5)))</f>
        <v>0</v>
      </c>
      <c r="BH5" s="231"/>
      <c r="BI5" s="46"/>
      <c r="BJ5" s="46"/>
      <c r="BK5" s="46"/>
      <c r="BL5" s="46"/>
      <c r="BM5" s="46"/>
      <c r="BN5" s="47"/>
      <c r="BO5" s="46"/>
      <c r="BP5" s="46"/>
      <c r="BQ5" s="46"/>
      <c r="BR5" s="46"/>
      <c r="BS5" s="46"/>
      <c r="BT5" s="47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7"/>
      <c r="CG5" s="46"/>
      <c r="CH5" s="46"/>
      <c r="CI5" s="46"/>
      <c r="CJ5" s="46"/>
      <c r="CK5" s="46"/>
      <c r="CL5" s="46"/>
      <c r="CM5" s="46"/>
      <c r="CN5" s="46"/>
      <c r="CO5" s="46">
        <f>IF(B5="--",0,IF(B5&lt;0,-B5,IF(B5&gt;9,B5+2,11)))</f>
        <v>0</v>
      </c>
      <c r="CP5" s="46">
        <f t="shared" ref="CP5:CS5" si="1">IF(C5="--",0,IF(C5&lt;0,-C5,IF(C5&gt;9,C5+2,11)))</f>
        <v>0</v>
      </c>
      <c r="CQ5" s="46">
        <f t="shared" si="1"/>
        <v>0</v>
      </c>
      <c r="CR5" s="46">
        <f t="shared" si="1"/>
        <v>0</v>
      </c>
      <c r="CS5" s="46">
        <f t="shared" si="1"/>
        <v>0</v>
      </c>
      <c r="CT5" s="47">
        <f>SUM(CO5:CS5)</f>
        <v>0</v>
      </c>
      <c r="CU5" s="46"/>
      <c r="CV5" s="46">
        <f>IF(B5="--",0,IF(B5&lt;0,IF(B5&lt;-9,-B5+2,11),B5))</f>
        <v>0</v>
      </c>
      <c r="CW5" s="46">
        <f t="shared" ref="CW5:CZ5" si="2">IF(C5="--",0,IF(C5&lt;0,IF(C5&lt;-9,-C5+2,11),C5))</f>
        <v>0</v>
      </c>
      <c r="CX5" s="46">
        <f t="shared" si="2"/>
        <v>0</v>
      </c>
      <c r="CY5" s="46">
        <f t="shared" si="2"/>
        <v>0</v>
      </c>
      <c r="CZ5" s="46">
        <f t="shared" si="2"/>
        <v>0</v>
      </c>
      <c r="DA5" s="47">
        <f>SUM(CV5:CZ5)</f>
        <v>0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</row>
    <row r="6" spans="1:121" s="54" customFormat="1" ht="21.95" customHeight="1" x14ac:dyDescent="0.2">
      <c r="A6" s="57"/>
      <c r="B6" s="218" t="str">
        <f>IF('Fiches match à 3'!B12="","--",IF('Fiches match à 3'!B12&gt;'Fiches match à 3'!B14,'Fiches match à 3'!B14,-'Fiches match à 3'!B12))</f>
        <v>--</v>
      </c>
      <c r="C6" s="218" t="str">
        <f>IF('Fiches match à 3'!C12="","--",IF('Fiches match à 3'!C12&gt;'Fiches match à 3'!C14,'Fiches match à 3'!C14,-'Fiches match à 3'!C12))</f>
        <v>--</v>
      </c>
      <c r="D6" s="218" t="str">
        <f>IF('Fiches match à 3'!D12="","--",IF('Fiches match à 3'!D12&gt;'Fiches match à 3'!D14,'Fiches match à 3'!D14,-'Fiches match à 3'!D12))</f>
        <v>--</v>
      </c>
      <c r="E6" s="218" t="str">
        <f>IF('Fiches match à 3'!E12="","--",IF('Fiches match à 3'!E12&gt;'Fiches match à 3'!E14,'Fiches match à 3'!E14,-'Fiches match à 3'!E12))</f>
        <v>--</v>
      </c>
      <c r="F6" s="218" t="str">
        <f>IF('Fiches match à 3'!F12="","--",IF('Fiches match à 3'!F12&gt;'Fiches match à 3'!F14,'Fiches match à 3'!F14,-'Fiches match à 3'!F12))</f>
        <v>--</v>
      </c>
      <c r="G6" s="49" t="s">
        <v>56</v>
      </c>
      <c r="H6" s="413" t="str">
        <f>IF('Equipes match à 3'!$G$16="W.O.",'Equipes match à 3'!$G$16,IF('Equipes match à 3'!$G$16="","",UPPER('Equipes match à 3'!$G$16) &amp; " " &amp; 'Equipes match à 3'!$L$16))</f>
        <v/>
      </c>
      <c r="I6" s="413"/>
      <c r="J6" s="413"/>
      <c r="K6" s="413"/>
      <c r="L6" s="413" t="s">
        <v>39</v>
      </c>
      <c r="M6" s="413"/>
      <c r="N6" s="227" t="s">
        <v>88</v>
      </c>
      <c r="O6" s="413" t="str">
        <f>IF('Equipes match à 3'!$G$21="W.O.",'Equipes match à 3'!$G$21,IF('Equipes match à 3'!$G$21="","",UPPER('Equipes match à 3'!$G$21) &amp; " " &amp; 'Equipes match à 3'!$L$21))</f>
        <v/>
      </c>
      <c r="P6" s="413"/>
      <c r="Q6" s="413"/>
      <c r="R6" s="413"/>
      <c r="S6" s="52"/>
      <c r="T6" s="53"/>
      <c r="U6" s="52"/>
      <c r="V6" s="53"/>
      <c r="W6" s="50" t="str">
        <f>IF('Equipes match à 3'!J12="","",IF(H6="W.O.",0,IF(BN6=3,2,1)))</f>
        <v/>
      </c>
      <c r="X6" s="51" t="str">
        <f>IF('Equipes match à 3'!J12="","",IF(O6="W.O.",0,IF(BT6=3,2,1)))</f>
        <v/>
      </c>
      <c r="AD6" s="46">
        <v>12</v>
      </c>
      <c r="AE6" s="46">
        <v>18</v>
      </c>
      <c r="AG6" s="46">
        <v>3</v>
      </c>
      <c r="AH6" s="55"/>
      <c r="AI6" s="46"/>
      <c r="AJ6" s="46"/>
      <c r="AK6" s="46"/>
      <c r="AL6" s="46"/>
      <c r="AM6" s="46"/>
      <c r="AN6" s="47"/>
      <c r="AO6" s="46"/>
      <c r="AP6" s="46"/>
      <c r="AQ6" s="46"/>
      <c r="AR6" s="46"/>
      <c r="AS6" s="46"/>
      <c r="AT6" s="47"/>
      <c r="AU6" s="55"/>
      <c r="AV6" s="46"/>
      <c r="AW6" s="46"/>
      <c r="AX6" s="46"/>
      <c r="AY6" s="46"/>
      <c r="AZ6" s="46"/>
      <c r="BA6" s="47"/>
      <c r="BB6" s="46"/>
      <c r="BC6" s="46"/>
      <c r="BD6" s="46"/>
      <c r="BE6" s="46"/>
      <c r="BF6" s="46"/>
      <c r="BG6" s="47"/>
      <c r="BH6" s="55">
        <f>SUM(B6:F6)</f>
        <v>0</v>
      </c>
      <c r="BI6" s="231">
        <f>IF('Fiches match à 3'!B12&gt;'Fiches match à 3'!B14,1,0)</f>
        <v>0</v>
      </c>
      <c r="BJ6" s="231">
        <f>IF('Fiches match à 3'!C12&gt;'Fiches match à 3'!C14,1,0)</f>
        <v>0</v>
      </c>
      <c r="BK6" s="231">
        <f>IF('Fiches match à 3'!D12&gt;'Fiches match à 3'!D14,1,0)</f>
        <v>0</v>
      </c>
      <c r="BL6" s="231">
        <f>IF('Fiches match à 3'!E12&gt;'Fiches match à 3'!E14,1,0)</f>
        <v>0</v>
      </c>
      <c r="BM6" s="231">
        <f>IF('Fiches match à 3'!F12&gt;'Fiches match à 3'!F14,1,0)</f>
        <v>0</v>
      </c>
      <c r="BN6" s="230">
        <f>IF(O6="W.O.",3,IF(H6="W.O.",0,SUM(BI6:BM6)))</f>
        <v>0</v>
      </c>
      <c r="BO6" s="231">
        <f>IF('Fiches match à 3'!B12&lt;'Fiches match à 3'!B14,1,0)</f>
        <v>0</v>
      </c>
      <c r="BP6" s="231">
        <f>IF('Fiches match à 3'!C12&lt;'Fiches match à 3'!C14,1,0)</f>
        <v>0</v>
      </c>
      <c r="BQ6" s="231">
        <f>IF('Fiches match à 3'!D12&lt;'Fiches match à 3'!D14,1,0)</f>
        <v>0</v>
      </c>
      <c r="BR6" s="231">
        <f>IF('Fiches match à 3'!E12&lt;'Fiches match à 3'!E14,1,0)</f>
        <v>0</v>
      </c>
      <c r="BS6" s="231">
        <f>IF('Fiches match à 3'!F12&lt;'Fiches match à 3'!F14,1,0)</f>
        <v>0</v>
      </c>
      <c r="BT6" s="230">
        <f>IF(H6="W.O.",3,IF(O6="W.O.",0,SUM(BO6:BS6)))</f>
        <v>0</v>
      </c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7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>
        <f>IF(B6="--",0,IF(B6&lt;0,-B6,IF(B6&gt;9,B6+2,11)))</f>
        <v>0</v>
      </c>
      <c r="DD6" s="46">
        <f t="shared" ref="DD6:DG6" si="3">IF(C6="--",0,IF(C6&lt;0,-C6,IF(C6&gt;9,C6+2,11)))</f>
        <v>0</v>
      </c>
      <c r="DE6" s="46">
        <f t="shared" si="3"/>
        <v>0</v>
      </c>
      <c r="DF6" s="46">
        <f t="shared" si="3"/>
        <v>0</v>
      </c>
      <c r="DG6" s="46">
        <f t="shared" si="3"/>
        <v>0</v>
      </c>
      <c r="DH6" s="47">
        <f>SUM(DC6:DG6)</f>
        <v>0</v>
      </c>
      <c r="DI6" s="46"/>
      <c r="DJ6" s="46">
        <f>IF(B6="--",0,IF(B6&lt;0,IF(B6&lt;-9,-B6+2,11),B6))</f>
        <v>0</v>
      </c>
      <c r="DK6" s="46">
        <f t="shared" ref="DK6:DN6" si="4">IF(C6="--",0,IF(C6&lt;0,IF(C6&lt;-9,-C6+2,11),C6))</f>
        <v>0</v>
      </c>
      <c r="DL6" s="46">
        <f t="shared" si="4"/>
        <v>0</v>
      </c>
      <c r="DM6" s="46">
        <f t="shared" si="4"/>
        <v>0</v>
      </c>
      <c r="DN6" s="46">
        <f t="shared" si="4"/>
        <v>0</v>
      </c>
      <c r="DO6" s="47">
        <f>SUM(DJ6:DN6)</f>
        <v>0</v>
      </c>
      <c r="DP6" s="46"/>
      <c r="DQ6" s="46"/>
    </row>
    <row r="7" spans="1:121" s="54" customFormat="1" ht="21.95" customHeight="1" x14ac:dyDescent="0.2">
      <c r="A7" s="48"/>
      <c r="B7" s="218" t="str">
        <f>IF('Fiches match à 3'!J12="","--",IF('Fiches match à 3'!J12&gt;'Fiches match à 3'!J14,'Fiches match à 3'!J14,-'Fiches match à 3'!J12))</f>
        <v>--</v>
      </c>
      <c r="C7" s="218" t="str">
        <f>IF('Fiches match à 3'!K12="","--",IF('Fiches match à 3'!K12&gt;'Fiches match à 3'!K14,'Fiches match à 3'!K14,-'Fiches match à 3'!K12))</f>
        <v>--</v>
      </c>
      <c r="D7" s="218" t="str">
        <f>IF('Fiches match à 3'!L12="","--",IF('Fiches match à 3'!L12&gt;'Fiches match à 3'!L14,'Fiches match à 3'!L14,-'Fiches match à 3'!L12))</f>
        <v>--</v>
      </c>
      <c r="E7" s="218" t="str">
        <f>IF('Fiches match à 3'!M12="","--",IF('Fiches match à 3'!M12&gt;'Fiches match à 3'!M14,'Fiches match à 3'!M14,-'Fiches match à 3'!M12))</f>
        <v>--</v>
      </c>
      <c r="F7" s="218" t="str">
        <f>IF('Fiches match à 3'!N12="","--",IF('Fiches match à 3'!N12&gt;'Fiches match à 3'!N14,'Fiches match à 3'!N14,-'Fiches match à 3'!N12))</f>
        <v>--</v>
      </c>
      <c r="G7" s="49" t="s">
        <v>58</v>
      </c>
      <c r="H7" s="413" t="str">
        <f>IF('Equipes match à 3'!$G$14="W.O.",'Equipes match à 3'!$G$14,IF('Equipes match à 3'!$G$14="","",UPPER('Equipes match à 3'!$G$14) &amp; " " &amp; 'Equipes match à 3'!$L$14))</f>
        <v/>
      </c>
      <c r="I7" s="413"/>
      <c r="J7" s="413"/>
      <c r="K7" s="413"/>
      <c r="L7" s="413" t="s">
        <v>39</v>
      </c>
      <c r="M7" s="413"/>
      <c r="N7" s="227" t="s">
        <v>59</v>
      </c>
      <c r="O7" s="413" t="str">
        <f>IF('Equipes match à 3'!$G$27="W.O.",'Equipes match à 3'!$G$27,IF('Equipes match à 3'!$G$27="","",UPPER('Equipes match à 3'!$G$27) &amp; " " &amp; 'Equipes match à 3'!$L$27))</f>
        <v/>
      </c>
      <c r="P7" s="413"/>
      <c r="Q7" s="413"/>
      <c r="R7" s="413"/>
      <c r="S7" s="50" t="str">
        <f>IF('Equipes match à 3'!J12="","",IF(H7="W.O.",0,IF(AN7=3,2,1)))</f>
        <v/>
      </c>
      <c r="T7" s="51" t="str">
        <f>IF('Equipes match à 3'!J12="","",IF(O7="W.O.",0,IF(AT7=3,2,1)))</f>
        <v/>
      </c>
      <c r="U7" s="52"/>
      <c r="V7" s="53"/>
      <c r="W7" s="52"/>
      <c r="X7" s="53"/>
      <c r="AD7" s="46">
        <v>12</v>
      </c>
      <c r="AE7" s="46">
        <v>24</v>
      </c>
      <c r="AG7" s="46">
        <v>4</v>
      </c>
      <c r="AH7" s="55">
        <f>SUM(B7:F7)</f>
        <v>0</v>
      </c>
      <c r="AI7" s="231">
        <f>IF('Fiches match à 3'!J12&gt;'Fiches match à 3'!J14,1,0)</f>
        <v>0</v>
      </c>
      <c r="AJ7" s="231">
        <f>IF('Fiches match à 3'!K12&gt;'Fiches match à 3'!K14,1,0)</f>
        <v>0</v>
      </c>
      <c r="AK7" s="231">
        <f>IF('Fiches match à 3'!L12&gt;'Fiches match à 3'!L14,1,0)</f>
        <v>0</v>
      </c>
      <c r="AL7" s="231">
        <f>IF('Fiches match à 3'!M12&gt;'Fiches match à 3'!M14,1,0)</f>
        <v>0</v>
      </c>
      <c r="AM7" s="231">
        <f>IF('Fiches match à 3'!N12&gt;'Fiches match à 3'!N14,1,0)</f>
        <v>0</v>
      </c>
      <c r="AN7" s="230">
        <f>IF(O7="W.O.",3,IF(H7="W.O.",0,SUM(AI7:AM7)))</f>
        <v>0</v>
      </c>
      <c r="AO7" s="231">
        <f>IF('Fiches match à 3'!J12&lt;'Fiches match à 3'!J14,1,0)</f>
        <v>0</v>
      </c>
      <c r="AP7" s="231">
        <f>IF('Fiches match à 3'!K12&lt;'Fiches match à 3'!K14,1,0)</f>
        <v>0</v>
      </c>
      <c r="AQ7" s="231">
        <f>IF('Fiches match à 3'!L12&lt;'Fiches match à 3'!L14,1,0)</f>
        <v>0</v>
      </c>
      <c r="AR7" s="231">
        <f>IF('Fiches match à 3'!M12&lt;'Fiches match à 3'!M14,1,0)</f>
        <v>0</v>
      </c>
      <c r="AS7" s="231">
        <f>IF('Fiches match à 3'!N12&lt;'Fiches match à 3'!N14,1,0)</f>
        <v>0</v>
      </c>
      <c r="AT7" s="230">
        <f>IF(H7="W.O.",3,IF(O7="W.O.",0,SUM(AO7:AS7)))</f>
        <v>0</v>
      </c>
      <c r="AU7" s="58"/>
      <c r="AV7" s="46"/>
      <c r="AW7" s="46"/>
      <c r="AX7" s="46"/>
      <c r="AY7" s="46"/>
      <c r="AZ7" s="46"/>
      <c r="BA7" s="47"/>
      <c r="BB7" s="46"/>
      <c r="BC7" s="46"/>
      <c r="BD7" s="46"/>
      <c r="BE7" s="46"/>
      <c r="BF7" s="46"/>
      <c r="BG7" s="47"/>
      <c r="BH7" s="55"/>
      <c r="BI7" s="46"/>
      <c r="BJ7" s="46"/>
      <c r="BK7" s="46"/>
      <c r="BL7" s="46"/>
      <c r="BM7" s="46"/>
      <c r="BN7" s="47"/>
      <c r="BO7" s="46"/>
      <c r="BP7" s="46"/>
      <c r="BQ7" s="46"/>
      <c r="BR7" s="46"/>
      <c r="BS7" s="46"/>
      <c r="BT7" s="47"/>
      <c r="BU7" s="46"/>
      <c r="BV7" s="46"/>
      <c r="BW7" s="46"/>
      <c r="BX7" s="46"/>
      <c r="BY7" s="46"/>
      <c r="BZ7" s="46"/>
      <c r="CA7" s="46">
        <f>IF(B7="--",0,IF(B7&lt;0,-B7,IF(B7&gt;9,B7+2,11)))</f>
        <v>0</v>
      </c>
      <c r="CB7" s="46">
        <f>IF(C7="--",0,IF(C7&lt;0,-C7,IF(C7&gt;9,C7+2,11)))</f>
        <v>0</v>
      </c>
      <c r="CC7" s="46">
        <f t="shared" ref="CC7" si="5">IF(D7="--",0,IF(D7&lt;0,-D7,IF(D7&gt;9,D7+2,11)))</f>
        <v>0</v>
      </c>
      <c r="CD7" s="46">
        <f t="shared" ref="CD7" si="6">IF(E7="--",0,IF(E7&lt;0,-E7,IF(E7&gt;9,E7+2,11)))</f>
        <v>0</v>
      </c>
      <c r="CE7" s="46">
        <f t="shared" ref="CE7" si="7">IF(F7="--",0,IF(F7&lt;0,-F7,IF(F7&gt;9,F7+2,11)))</f>
        <v>0</v>
      </c>
      <c r="CF7" s="47">
        <f>SUM(CA7:CE7)</f>
        <v>0</v>
      </c>
      <c r="CG7" s="46"/>
      <c r="CH7" s="46">
        <f>IF(B7="--",0,IF(B7&lt;0,IF(B7&lt;-9,-B7+2,11),B7))</f>
        <v>0</v>
      </c>
      <c r="CI7" s="46">
        <f>IF(C7="--",0,IF(C7&lt;0,IF(C7&lt;-9,-C7+2,11),C7))</f>
        <v>0</v>
      </c>
      <c r="CJ7" s="46">
        <f>IF(D7="--",0,IF(D7&lt;0,IF(D7&lt;-9,-D7+2,11),D7))</f>
        <v>0</v>
      </c>
      <c r="CK7" s="46">
        <f>IF(E7="--",0,IF(E7&lt;0,IF(E7&lt;-9,-E7+2,11),E7))</f>
        <v>0</v>
      </c>
      <c r="CL7" s="46">
        <f>IF(F7="--",0,IF(F7&lt;0,IF(F7&lt;-9,-F7+2,11),F7))</f>
        <v>0</v>
      </c>
      <c r="CM7" s="47">
        <f>SUM(CH7:CL7)</f>
        <v>0</v>
      </c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</row>
    <row r="8" spans="1:121" s="54" customFormat="1" ht="21.95" customHeight="1" x14ac:dyDescent="0.2">
      <c r="A8" s="56" t="s">
        <v>57</v>
      </c>
      <c r="B8" s="218" t="str">
        <f>IF('Fiches match à 3'!B20="","--",IF('Fiches match à 3'!B20&gt;'Fiches match à 3'!B22,'Fiches match à 3'!B22,-'Fiches match à 3'!B20))</f>
        <v>--</v>
      </c>
      <c r="C8" s="218" t="str">
        <f>IF('Fiches match à 3'!C20="","--",IF('Fiches match à 3'!C20&gt;'Fiches match à 3'!C22,'Fiches match à 3'!C22,-'Fiches match à 3'!C20))</f>
        <v>--</v>
      </c>
      <c r="D8" s="218" t="str">
        <f>IF('Fiches match à 3'!D20="","--",IF('Fiches match à 3'!D20&gt;'Fiches match à 3'!D22,'Fiches match à 3'!D22,-'Fiches match à 3'!D20))</f>
        <v>--</v>
      </c>
      <c r="E8" s="218" t="str">
        <f>IF('Fiches match à 3'!E20="","--",IF('Fiches match à 3'!E20&gt;'Fiches match à 3'!E22,'Fiches match à 3'!E22,-'Fiches match à 3'!E20))</f>
        <v>--</v>
      </c>
      <c r="F8" s="218" t="str">
        <f>IF('Fiches match à 3'!F20="","--",IF('Fiches match à 3'!F20&gt;'Fiches match à 3'!F22,'Fiches match à 3'!F22,-'Fiches match à 3'!F20))</f>
        <v>--</v>
      </c>
      <c r="G8" s="49" t="s">
        <v>89</v>
      </c>
      <c r="H8" s="413" t="str">
        <f>IF('Equipes match à 3'!$G$21="W.O.",'Equipes match à 3'!$G$21,IF('Equipes match à 3'!$G$21="","",UPPER('Equipes match à 3'!$G$21) &amp; " " &amp; 'Equipes match à 3'!$L$21))</f>
        <v/>
      </c>
      <c r="I8" s="413"/>
      <c r="J8" s="413"/>
      <c r="K8" s="413"/>
      <c r="L8" s="413" t="s">
        <v>39</v>
      </c>
      <c r="M8" s="413"/>
      <c r="N8" s="227" t="s">
        <v>60</v>
      </c>
      <c r="O8" s="413" t="str">
        <f>IF('Equipes match à 3'!$G$26="W.O.",'Equipes match à 3'!$G$26,IF('Equipes match à 3'!$G$26="","",UPPER('Equipes match à 3'!$G$26) &amp; " " &amp; 'Equipes match à 3'!$L$26))</f>
        <v/>
      </c>
      <c r="P8" s="413"/>
      <c r="Q8" s="413"/>
      <c r="R8" s="413"/>
      <c r="S8" s="52"/>
      <c r="T8" s="53"/>
      <c r="U8" s="50" t="str">
        <f>IF('Equipes match à 3'!J12="","",IF(H8="W.O.",0,IF(BA8=3,2,1)))</f>
        <v/>
      </c>
      <c r="V8" s="51" t="str">
        <f>IF('Equipes match à 3'!J12="","",IF(O8="W.O.",0,IF(BG8=3,2,1)))</f>
        <v/>
      </c>
      <c r="W8" s="52"/>
      <c r="X8" s="53"/>
      <c r="AD8" s="46">
        <v>18</v>
      </c>
      <c r="AE8" s="46">
        <v>24</v>
      </c>
      <c r="AG8" s="46">
        <v>5</v>
      </c>
      <c r="AH8" s="55"/>
      <c r="AI8" s="46"/>
      <c r="AJ8" s="46"/>
      <c r="AK8" s="46"/>
      <c r="AL8" s="46"/>
      <c r="AM8" s="46"/>
      <c r="AN8" s="47"/>
      <c r="AO8" s="46"/>
      <c r="AP8" s="46"/>
      <c r="AQ8" s="46"/>
      <c r="AR8" s="46"/>
      <c r="AS8" s="46"/>
      <c r="AT8" s="47"/>
      <c r="AU8" s="55">
        <f>SUM(B8:F8)</f>
        <v>0</v>
      </c>
      <c r="AV8" s="231">
        <f>IF('Fiches match à 3'!B20&gt;'Fiches match à 3'!B22,1,0)</f>
        <v>0</v>
      </c>
      <c r="AW8" s="231">
        <f>IF('Fiches match à 3'!C20&gt;'Fiches match à 3'!C22,1,0)</f>
        <v>0</v>
      </c>
      <c r="AX8" s="231">
        <f>IF('Fiches match à 3'!D20&gt;'Fiches match à 3'!D22,1,0)</f>
        <v>0</v>
      </c>
      <c r="AY8" s="231">
        <f>IF('Fiches match à 3'!E20&gt;'Fiches match à 3'!E22,1,0)</f>
        <v>0</v>
      </c>
      <c r="AZ8" s="231">
        <f>IF('Fiches match à 3'!F20&gt;'Fiches match à 3'!F22,1,0)</f>
        <v>0</v>
      </c>
      <c r="BA8" s="230">
        <f>IF(O8="W.O.",3,IF(H8="W.O.",0,SUM(AV8:AZ8)))</f>
        <v>0</v>
      </c>
      <c r="BB8" s="231">
        <f>IF('Fiches match à 3'!B20&lt;'Fiches match à 3'!B22,1,0)</f>
        <v>0</v>
      </c>
      <c r="BC8" s="231">
        <f>IF('Fiches match à 3'!C20&lt;'Fiches match à 3'!C22,1,0)</f>
        <v>0</v>
      </c>
      <c r="BD8" s="231">
        <f>IF('Fiches match à 3'!D20&lt;'Fiches match à 3'!D22,1,0)</f>
        <v>0</v>
      </c>
      <c r="BE8" s="231">
        <f>IF('Fiches match à 3'!E20&lt;'Fiches match à 3'!E22,1,0)</f>
        <v>0</v>
      </c>
      <c r="BF8" s="231">
        <f>IF('Fiches match à 3'!F20&lt;'Fiches match à 3'!F22,1,0)</f>
        <v>0</v>
      </c>
      <c r="BG8" s="230">
        <f>IF(H8="W.O.",3,IF(O8="W.O.",0,SUM(BB8:BF8)))</f>
        <v>0</v>
      </c>
      <c r="BH8" s="58"/>
      <c r="BI8" s="46"/>
      <c r="BJ8" s="46"/>
      <c r="BK8" s="46"/>
      <c r="BL8" s="46"/>
      <c r="BM8" s="46"/>
      <c r="BN8" s="47"/>
      <c r="BO8" s="46"/>
      <c r="BP8" s="46"/>
      <c r="BQ8" s="46"/>
      <c r="BR8" s="46"/>
      <c r="BS8" s="46"/>
      <c r="BT8" s="47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7"/>
      <c r="CG8" s="46"/>
      <c r="CH8" s="46"/>
      <c r="CI8" s="46"/>
      <c r="CJ8" s="46"/>
      <c r="CK8" s="46"/>
      <c r="CL8" s="46"/>
      <c r="CM8" s="46"/>
      <c r="CN8" s="46"/>
      <c r="CO8" s="46">
        <f>IF(B8="--",0,IF(B8&lt;0,-B8,IF(B8&gt;9,B8+2,11)))</f>
        <v>0</v>
      </c>
      <c r="CP8" s="46">
        <f t="shared" ref="CP8" si="8">IF(C8="--",0,IF(C8&lt;0,-C8,IF(C8&gt;9,C8+2,11)))</f>
        <v>0</v>
      </c>
      <c r="CQ8" s="46">
        <f t="shared" ref="CQ8" si="9">IF(D8="--",0,IF(D8&lt;0,-D8,IF(D8&gt;9,D8+2,11)))</f>
        <v>0</v>
      </c>
      <c r="CR8" s="46">
        <f t="shared" ref="CR8" si="10">IF(E8="--",0,IF(E8&lt;0,-E8,IF(E8&gt;9,E8+2,11)))</f>
        <v>0</v>
      </c>
      <c r="CS8" s="46">
        <f t="shared" ref="CS8" si="11">IF(F8="--",0,IF(F8&lt;0,-F8,IF(F8&gt;9,F8+2,11)))</f>
        <v>0</v>
      </c>
      <c r="CT8" s="47">
        <f>SUM(CO8:CS8)</f>
        <v>0</v>
      </c>
      <c r="CU8" s="46"/>
      <c r="CV8" s="46">
        <f>IF(B8="--",0,IF(B8&lt;0,IF(B8&lt;-9,-B8+2,11),B8))</f>
        <v>0</v>
      </c>
      <c r="CW8" s="46">
        <f t="shared" ref="CW8" si="12">IF(C8="--",0,IF(C8&lt;0,IF(C8&lt;-9,-C8+2,11),C8))</f>
        <v>0</v>
      </c>
      <c r="CX8" s="46">
        <f t="shared" ref="CX8" si="13">IF(D8="--",0,IF(D8&lt;0,IF(D8&lt;-9,-D8+2,11),D8))</f>
        <v>0</v>
      </c>
      <c r="CY8" s="46">
        <f t="shared" ref="CY8" si="14">IF(E8="--",0,IF(E8&lt;0,IF(E8&lt;-9,-E8+2,11),E8))</f>
        <v>0</v>
      </c>
      <c r="CZ8" s="46">
        <f t="shared" ref="CZ8" si="15">IF(F8="--",0,IF(F8&lt;0,IF(F8&lt;-9,-F8+2,11),F8))</f>
        <v>0</v>
      </c>
      <c r="DA8" s="47">
        <f>SUM(CV8:CZ8)</f>
        <v>0</v>
      </c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</row>
    <row r="9" spans="1:121" s="54" customFormat="1" ht="21.95" customHeight="1" x14ac:dyDescent="0.2">
      <c r="A9" s="57"/>
      <c r="B9" s="218" t="str">
        <f>IF('Fiches match à 3'!J20="","--",IF('Fiches match à 3'!J20&gt;'Fiches match à 3'!J22,'Fiches match à 3'!J22,-'Fiches match à 3'!J20))</f>
        <v>--</v>
      </c>
      <c r="C9" s="218" t="str">
        <f>IF('Fiches match à 3'!K20="","--",IF('Fiches match à 3'!K20&gt;'Fiches match à 3'!K22,'Fiches match à 3'!K22,-'Fiches match à 3'!K20))</f>
        <v>--</v>
      </c>
      <c r="D9" s="218" t="str">
        <f>IF('Fiches match à 3'!L20="","--",IF('Fiches match à 3'!L20&gt;'Fiches match à 3'!L22,'Fiches match à 3'!L22,-'Fiches match à 3'!L20))</f>
        <v>--</v>
      </c>
      <c r="E9" s="218" t="str">
        <f>IF('Fiches match à 3'!M20="","--",IF('Fiches match à 3'!M20&gt;'Fiches match à 3'!M22,'Fiches match à 3'!M22,-'Fiches match à 3'!M20))</f>
        <v>--</v>
      </c>
      <c r="F9" s="218" t="str">
        <f>IF('Fiches match à 3'!N20="","--",IF('Fiches match à 3'!N20&gt;'Fiches match à 3'!N22,'Fiches match à 3'!N22,-'Fiches match à 3'!N20))</f>
        <v>--</v>
      </c>
      <c r="G9" s="49" t="s">
        <v>61</v>
      </c>
      <c r="H9" s="413" t="str">
        <f>IF('Equipes match à 3'!$G$15="W.O.",'Equipes match à 3'!$G$15,IF('Equipes match à 3'!$G$15="","",UPPER('Equipes match à 3'!$G$15) &amp; " " &amp; 'Equipes match à 3'!$L$15))</f>
        <v/>
      </c>
      <c r="I9" s="413"/>
      <c r="J9" s="413"/>
      <c r="K9" s="413"/>
      <c r="L9" s="413" t="s">
        <v>39</v>
      </c>
      <c r="M9" s="413"/>
      <c r="N9" s="227" t="s">
        <v>90</v>
      </c>
      <c r="O9" s="413" t="str">
        <f>IF('Equipes match à 3'!$G$20="W.O.",'Equipes match à 3'!$G$20,IF('Equipes match à 3'!$G$20="","",UPPER('Equipes match à 3'!$G$20) &amp; " " &amp; 'Equipes match à 3'!$L$20))</f>
        <v/>
      </c>
      <c r="P9" s="413"/>
      <c r="Q9" s="413"/>
      <c r="R9" s="413"/>
      <c r="S9" s="52"/>
      <c r="T9" s="53"/>
      <c r="U9" s="52"/>
      <c r="V9" s="53"/>
      <c r="W9" s="50" t="str">
        <f>IF('Equipes match à 3'!J12="","",IF(H9="W.O.",0,IF(BN9=3,2,1)))</f>
        <v/>
      </c>
      <c r="X9" s="51" t="str">
        <f>IF('Equipes match à 3'!J12="","",IF(O9="W.O.",0,IF(BT9=3,2,1)))</f>
        <v/>
      </c>
      <c r="AD9" s="46">
        <v>12</v>
      </c>
      <c r="AE9" s="46">
        <v>18</v>
      </c>
      <c r="AG9" s="46">
        <v>6</v>
      </c>
      <c r="AH9" s="55"/>
      <c r="AI9" s="46"/>
      <c r="AJ9" s="46"/>
      <c r="AK9" s="46"/>
      <c r="AL9" s="46"/>
      <c r="AM9" s="46"/>
      <c r="AN9" s="47"/>
      <c r="AO9" s="46"/>
      <c r="AP9" s="46"/>
      <c r="AQ9" s="46"/>
      <c r="AR9" s="46"/>
      <c r="AS9" s="46"/>
      <c r="AT9" s="47"/>
      <c r="AU9" s="55"/>
      <c r="AV9" s="46"/>
      <c r="AW9" s="46"/>
      <c r="AX9" s="46"/>
      <c r="AY9" s="46"/>
      <c r="AZ9" s="46"/>
      <c r="BA9" s="47"/>
      <c r="BB9" s="46"/>
      <c r="BC9" s="46"/>
      <c r="BD9" s="46"/>
      <c r="BE9" s="46"/>
      <c r="BF9" s="46"/>
      <c r="BG9" s="47"/>
      <c r="BH9" s="55">
        <f>SUM(B9:F9)</f>
        <v>0</v>
      </c>
      <c r="BI9" s="231">
        <f>IF('Fiches match à 3'!J20&gt;'Fiches match à 3'!J22,1,0)</f>
        <v>0</v>
      </c>
      <c r="BJ9" s="231">
        <f>IF('Fiches match à 3'!K20&gt;'Fiches match à 3'!K22,1,0)</f>
        <v>0</v>
      </c>
      <c r="BK9" s="231">
        <f>IF('Fiches match à 3'!L20&gt;'Fiches match à 3'!L22,1,0)</f>
        <v>0</v>
      </c>
      <c r="BL9" s="231">
        <f>IF('Fiches match à 3'!M20&gt;'Fiches match à 3'!M22,1,0)</f>
        <v>0</v>
      </c>
      <c r="BM9" s="231">
        <f>IF('Fiches match à 3'!N20&gt;'Fiches match à 3'!N22,1,0)</f>
        <v>0</v>
      </c>
      <c r="BN9" s="230">
        <f>IF(O9="W.O.",3,IF(H9="W.O.",0,SUM(BI9:BM9)))</f>
        <v>0</v>
      </c>
      <c r="BO9" s="231">
        <f>IF('Fiches match à 3'!J20&lt;'Fiches match à 3'!J22,1,0)</f>
        <v>0</v>
      </c>
      <c r="BP9" s="231">
        <f>IF('Fiches match à 3'!K20&lt;'Fiches match à 3'!K22,1,0)</f>
        <v>0</v>
      </c>
      <c r="BQ9" s="231">
        <f>IF('Fiches match à 3'!L20&lt;'Fiches match à 3'!L22,1,0)</f>
        <v>0</v>
      </c>
      <c r="BR9" s="231">
        <f>IF('Fiches match à 3'!M20&lt;'Fiches match à 3'!M22,1,0)</f>
        <v>0</v>
      </c>
      <c r="BS9" s="231">
        <f>IF('Fiches match à 3'!N20&lt;'Fiches match à 3'!N22,1,0)</f>
        <v>0</v>
      </c>
      <c r="BT9" s="230">
        <f>IF(H9="W.O.",3,IF(O9="W.O.",0,SUM(BO9:BS9)))</f>
        <v>0</v>
      </c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7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>
        <f>IF(B9="--",0,IF(B9&lt;0,-B9,IF(B9&gt;9,B9+2,11)))</f>
        <v>0</v>
      </c>
      <c r="DD9" s="46">
        <f t="shared" ref="DD9" si="16">IF(C9="--",0,IF(C9&lt;0,-C9,IF(C9&gt;9,C9+2,11)))</f>
        <v>0</v>
      </c>
      <c r="DE9" s="46">
        <f t="shared" ref="DE9" si="17">IF(D9="--",0,IF(D9&lt;0,-D9,IF(D9&gt;9,D9+2,11)))</f>
        <v>0</v>
      </c>
      <c r="DF9" s="46">
        <f t="shared" ref="DF9" si="18">IF(E9="--",0,IF(E9&lt;0,-E9,IF(E9&gt;9,E9+2,11)))</f>
        <v>0</v>
      </c>
      <c r="DG9" s="46">
        <f t="shared" ref="DG9" si="19">IF(F9="--",0,IF(F9&lt;0,-F9,IF(F9&gt;9,F9+2,11)))</f>
        <v>0</v>
      </c>
      <c r="DH9" s="47">
        <f>SUM(DC9:DG9)</f>
        <v>0</v>
      </c>
      <c r="DI9" s="46"/>
      <c r="DJ9" s="46">
        <f>IF(B9="--",0,IF(B9&lt;0,IF(B9&lt;-9,-B9+2,11),B9))</f>
        <v>0</v>
      </c>
      <c r="DK9" s="46">
        <f t="shared" ref="DK9" si="20">IF(C9="--",0,IF(C9&lt;0,IF(C9&lt;-9,-C9+2,11),C9))</f>
        <v>0</v>
      </c>
      <c r="DL9" s="46">
        <f t="shared" ref="DL9" si="21">IF(D9="--",0,IF(D9&lt;0,IF(D9&lt;-9,-D9+2,11),D9))</f>
        <v>0</v>
      </c>
      <c r="DM9" s="46">
        <f t="shared" ref="DM9" si="22">IF(E9="--",0,IF(E9&lt;0,IF(E9&lt;-9,-E9+2,11),E9))</f>
        <v>0</v>
      </c>
      <c r="DN9" s="46">
        <f t="shared" ref="DN9" si="23">IF(F9="--",0,IF(F9&lt;0,IF(F9&lt;-9,-F9+2,11),F9))</f>
        <v>0</v>
      </c>
      <c r="DO9" s="47">
        <f>SUM(DJ9:DN9)</f>
        <v>0</v>
      </c>
      <c r="DP9" s="46"/>
      <c r="DQ9" s="46"/>
    </row>
    <row r="10" spans="1:121" s="54" customFormat="1" ht="21.95" customHeight="1" x14ac:dyDescent="0.2">
      <c r="A10" s="59" t="s">
        <v>62</v>
      </c>
      <c r="B10" s="218" t="str">
        <f>IF('Fiches match à 3'!B28="","--",IF('Fiches match à 3'!B28&gt;'Fiches match à 3'!B30,'Fiches match à 3'!B30,-'Fiches match à 3'!B28))</f>
        <v>--</v>
      </c>
      <c r="C10" s="218" t="str">
        <f>IF('Fiches match à 3'!C28="","--",IF('Fiches match à 3'!C28&gt;'Fiches match à 3'!C30,'Fiches match à 3'!C30,-'Fiches match à 3'!C28))</f>
        <v>--</v>
      </c>
      <c r="D10" s="218" t="str">
        <f>IF('Fiches match à 3'!D28="","--",IF('Fiches match à 3'!D28&gt;'Fiches match à 3'!D30,'Fiches match à 3'!D30,-'Fiches match à 3'!D28))</f>
        <v>--</v>
      </c>
      <c r="E10" s="218" t="str">
        <f>IF('Fiches match à 3'!E28="","--",IF('Fiches match à 3'!E28&gt;'Fiches match à 3'!E30,'Fiches match à 3'!E30,-'Fiches match à 3'!E28))</f>
        <v>--</v>
      </c>
      <c r="F10" s="218" t="str">
        <f>IF('Fiches match à 3'!F28="","--",IF('Fiches match à 3'!F28&gt;'Fiches match à 3'!F30,'Fiches match à 3'!F30,-'Fiches match à 3'!F28))</f>
        <v>--</v>
      </c>
      <c r="G10" s="198" t="s">
        <v>516</v>
      </c>
      <c r="H10" s="414" t="str">
        <f>IF(G10="Double AB",'Equipes match à 3'!G14 &amp; " - " &amp; 'Equipes match à 3'!G15,IF(G10="Double AC",'Equipes match à 3'!G14 &amp; " - " &amp; 'Equipes match à 3'!G16,IF(G10="Double BC",'Equipes match à 3'!G15 &amp; " - " &amp; 'Equipes match à 3'!G16,"")))</f>
        <v xml:space="preserve"> - </v>
      </c>
      <c r="I10" s="414"/>
      <c r="J10" s="414"/>
      <c r="K10" s="414"/>
      <c r="L10" s="413" t="s">
        <v>39</v>
      </c>
      <c r="M10" s="413"/>
      <c r="N10" s="199" t="s">
        <v>517</v>
      </c>
      <c r="O10" s="414" t="str">
        <f>IF(N10="Double XY",'Equipes match à 3'!G26 &amp; " - " &amp; 'Equipes match à 3'!G27,IF(N10="Double XZ",'Equipes match à 3'!G26 &amp; " - " &amp; 'Equipes match à 3'!G28,IF(N10="Double YZ",'Equipes match à 3'!G27 &amp; " - " &amp; 'Equipes match à 3'!G28,"")))</f>
        <v xml:space="preserve"> - </v>
      </c>
      <c r="P10" s="414"/>
      <c r="Q10" s="414"/>
      <c r="R10" s="414"/>
      <c r="S10" s="50" t="str">
        <f>IF('Equipes match à 3'!J12="","",IF(H10="W.O.",0,IF(AN10=3,2,1)))</f>
        <v/>
      </c>
      <c r="T10" s="51" t="str">
        <f>IF('Equipes match à 3'!J12="","",IF(O10="W.O.",0,IF(AT10=3,2,1)))</f>
        <v/>
      </c>
      <c r="U10" s="52"/>
      <c r="V10" s="53"/>
      <c r="W10" s="52"/>
      <c r="X10" s="53"/>
      <c r="AD10" s="46">
        <v>12</v>
      </c>
      <c r="AE10" s="46">
        <v>24</v>
      </c>
      <c r="AG10" s="46">
        <v>7</v>
      </c>
      <c r="AH10" s="55">
        <f>SUM(B10:F10)</f>
        <v>0</v>
      </c>
      <c r="AI10" s="231">
        <f>IF('Fiches match à 3'!B28&gt;'Fiches match à 3'!B30,1,0)</f>
        <v>0</v>
      </c>
      <c r="AJ10" s="231">
        <f>IF('Fiches match à 3'!C28&gt;'Fiches match à 3'!C30,1,0)</f>
        <v>0</v>
      </c>
      <c r="AK10" s="231">
        <f>IF('Fiches match à 3'!D28&gt;'Fiches match à 3'!D30,1,0)</f>
        <v>0</v>
      </c>
      <c r="AL10" s="231">
        <f>IF('Fiches match à 3'!E28&gt;'Fiches match à 3'!E30,1,0)</f>
        <v>0</v>
      </c>
      <c r="AM10" s="231">
        <f>IF('Fiches match à 3'!F28&gt;'Fiches match à 3'!F30,1,0)</f>
        <v>0</v>
      </c>
      <c r="AN10" s="230">
        <f>IF(O10="W.O.",3,IF(H10="W.O.",0,SUM(AI10:AM10)))</f>
        <v>0</v>
      </c>
      <c r="AO10" s="231">
        <f>IF('Fiches match à 3'!B28&lt;'Fiches match à 3'!B30,1,0)</f>
        <v>0</v>
      </c>
      <c r="AP10" s="231">
        <f>IF('Fiches match à 3'!C28&lt;'Fiches match à 3'!C30,1,0)</f>
        <v>0</v>
      </c>
      <c r="AQ10" s="231">
        <f>IF('Fiches match à 3'!D28&lt;'Fiches match à 3'!D30,1,0)</f>
        <v>0</v>
      </c>
      <c r="AR10" s="231">
        <f>IF('Fiches match à 3'!E28&lt;'Fiches match à 3'!E30,1,0)</f>
        <v>0</v>
      </c>
      <c r="AS10" s="231">
        <f>IF('Fiches match à 3'!F28&lt;'Fiches match à 3'!F30,1,0)</f>
        <v>0</v>
      </c>
      <c r="AT10" s="230">
        <f>IF(H10="W.O.",3,IF(O10="W.O.",0,SUM(AO10:AS10)))</f>
        <v>0</v>
      </c>
      <c r="AU10" s="58"/>
      <c r="AV10" s="46"/>
      <c r="AW10" s="46"/>
      <c r="AX10" s="46"/>
      <c r="AY10" s="46"/>
      <c r="AZ10" s="46"/>
      <c r="BA10" s="47"/>
      <c r="BB10" s="46"/>
      <c r="BC10" s="46"/>
      <c r="BD10" s="46"/>
      <c r="BE10" s="46"/>
      <c r="BF10" s="46"/>
      <c r="BG10" s="47"/>
      <c r="BH10" s="55"/>
      <c r="BI10" s="46"/>
      <c r="BJ10" s="46"/>
      <c r="BK10" s="46"/>
      <c r="BL10" s="46"/>
      <c r="BM10" s="46"/>
      <c r="BN10" s="47"/>
      <c r="BO10" s="46"/>
      <c r="BP10" s="46"/>
      <c r="BQ10" s="46"/>
      <c r="BR10" s="46"/>
      <c r="BS10" s="46"/>
      <c r="BT10" s="47"/>
      <c r="BU10" s="46"/>
      <c r="BV10" s="46"/>
      <c r="BW10" s="46"/>
      <c r="BX10" s="46"/>
      <c r="BY10" s="46"/>
      <c r="BZ10" s="46"/>
      <c r="CA10" s="46">
        <f>IF(B10="--",0,IF(B10&lt;0,-B10,IF(B10&gt;9,B10+2,11)))</f>
        <v>0</v>
      </c>
      <c r="CB10" s="46">
        <f>IF(C10="--",0,IF(C10&lt;0,-C10,IF(C10&gt;9,C10+2,11)))</f>
        <v>0</v>
      </c>
      <c r="CC10" s="46">
        <f t="shared" ref="CC10:CC11" si="24">IF(D10="--",0,IF(D10&lt;0,-D10,IF(D10&gt;9,D10+2,11)))</f>
        <v>0</v>
      </c>
      <c r="CD10" s="46">
        <f t="shared" ref="CD10:CD11" si="25">IF(E10="--",0,IF(E10&lt;0,-E10,IF(E10&gt;9,E10+2,11)))</f>
        <v>0</v>
      </c>
      <c r="CE10" s="46">
        <f t="shared" ref="CE10:CE11" si="26">IF(F10="--",0,IF(F10&lt;0,-F10,IF(F10&gt;9,F10+2,11)))</f>
        <v>0</v>
      </c>
      <c r="CF10" s="47">
        <f>SUM(CA10:CE10)</f>
        <v>0</v>
      </c>
      <c r="CG10" s="46"/>
      <c r="CH10" s="46">
        <f t="shared" ref="CH10:CL11" si="27">IF(B10="--",0,IF(B10&lt;0,IF(B10&lt;-9,-B10+2,11),B10))</f>
        <v>0</v>
      </c>
      <c r="CI10" s="46">
        <f t="shared" si="27"/>
        <v>0</v>
      </c>
      <c r="CJ10" s="46">
        <f t="shared" si="27"/>
        <v>0</v>
      </c>
      <c r="CK10" s="46">
        <f t="shared" si="27"/>
        <v>0</v>
      </c>
      <c r="CL10" s="46">
        <f t="shared" si="27"/>
        <v>0</v>
      </c>
      <c r="CM10" s="47">
        <f>SUM(CH10:CL10)</f>
        <v>0</v>
      </c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</row>
    <row r="11" spans="1:121" s="54" customFormat="1" ht="21.95" customHeight="1" x14ac:dyDescent="0.2">
      <c r="A11" s="48"/>
      <c r="B11" s="218" t="str">
        <f>IF('Fiches match à 3'!J28="","--",IF('Fiches match à 3'!J28&gt;'Fiches match à 3'!J30,'Fiches match à 3'!J30,-'Fiches match à 3'!J28))</f>
        <v>--</v>
      </c>
      <c r="C11" s="218" t="str">
        <f>IF('Fiches match à 3'!K28="","--",IF('Fiches match à 3'!K28&gt;'Fiches match à 3'!K30,'Fiches match à 3'!K30,-'Fiches match à 3'!K28))</f>
        <v>--</v>
      </c>
      <c r="D11" s="218" t="str">
        <f>IF('Fiches match à 3'!L28="","--",IF('Fiches match à 3'!L28&gt;'Fiches match à 3'!L30,'Fiches match à 3'!L30,-'Fiches match à 3'!L28))</f>
        <v>--</v>
      </c>
      <c r="E11" s="218" t="str">
        <f>IF('Fiches match à 3'!M28="","--",IF('Fiches match à 3'!M28&gt;'Fiches match à 3'!M30,'Fiches match à 3'!M30,-'Fiches match à 3'!M28))</f>
        <v>--</v>
      </c>
      <c r="F11" s="218" t="str">
        <f>IF('Fiches match à 3'!N28="","--",IF('Fiches match à 3'!N28&gt;'Fiches match à 3'!N30,'Fiches match à 3'!N30,-'Fiches match à 3'!N28))</f>
        <v>--</v>
      </c>
      <c r="G11" s="49" t="s">
        <v>64</v>
      </c>
      <c r="H11" s="413" t="str">
        <f>IF('Equipes match à 3'!$G$16="W.O.",'Equipes match à 3'!$G$16,IF('Equipes match à 3'!$G$16="","",UPPER('Equipes match à 3'!$G$16) &amp; " " &amp; 'Equipes match à 3'!$L$16))</f>
        <v/>
      </c>
      <c r="I11" s="413"/>
      <c r="J11" s="413"/>
      <c r="K11" s="413"/>
      <c r="L11" s="413" t="s">
        <v>39</v>
      </c>
      <c r="M11" s="413"/>
      <c r="N11" s="227" t="s">
        <v>65</v>
      </c>
      <c r="O11" s="413" t="str">
        <f>IF('Equipes match à 3'!$G$28="W.O.",'Equipes match à 3'!$G$28,IF('Equipes match à 3'!$G$28="","",UPPER('Equipes match à 3'!$G$28) &amp; " " &amp; 'Equipes match à 3'!$L$28))</f>
        <v/>
      </c>
      <c r="P11" s="413"/>
      <c r="Q11" s="413"/>
      <c r="R11" s="413"/>
      <c r="S11" s="50" t="str">
        <f>IF('Equipes match à 3'!J12="","",IF(H11="W.O.",0,IF(AN11=3,2,1)))</f>
        <v/>
      </c>
      <c r="T11" s="51" t="str">
        <f>IF('Equipes match à 3'!J12="","",IF(O11="W.O.",0,IF(AT11=3,2,1)))</f>
        <v/>
      </c>
      <c r="U11" s="52"/>
      <c r="V11" s="53"/>
      <c r="W11" s="52"/>
      <c r="X11" s="53"/>
      <c r="AD11" s="46">
        <v>12</v>
      </c>
      <c r="AE11" s="46">
        <v>24</v>
      </c>
      <c r="AG11" s="46">
        <v>8</v>
      </c>
      <c r="AH11" s="55">
        <f>SUM(B11:F11)</f>
        <v>0</v>
      </c>
      <c r="AI11" s="231">
        <f>IF('Fiches match à 3'!J28&gt;'Fiches match à 3'!J30,1,0)</f>
        <v>0</v>
      </c>
      <c r="AJ11" s="231">
        <f>IF('Fiches match à 3'!K28&gt;'Fiches match à 3'!K30,1,0)</f>
        <v>0</v>
      </c>
      <c r="AK11" s="231">
        <f>IF('Fiches match à 3'!L28&gt;'Fiches match à 3'!L30,1,0)</f>
        <v>0</v>
      </c>
      <c r="AL11" s="231">
        <f>IF('Fiches match à 3'!M28&gt;'Fiches match à 3'!M30,1,0)</f>
        <v>0</v>
      </c>
      <c r="AM11" s="231">
        <f>IF('Fiches match à 3'!N28&gt;'Fiches match à 3'!N30,1,0)</f>
        <v>0</v>
      </c>
      <c r="AN11" s="230">
        <f>IF(O11="W.O.",3,IF(H11="W.O.",0,SUM(AI11:AM11)))</f>
        <v>0</v>
      </c>
      <c r="AO11" s="231">
        <f>IF('Fiches match à 3'!J28&lt;'Fiches match à 3'!J30,1,0)</f>
        <v>0</v>
      </c>
      <c r="AP11" s="231">
        <f>IF('Fiches match à 3'!K28&lt;'Fiches match à 3'!K30,1,0)</f>
        <v>0</v>
      </c>
      <c r="AQ11" s="231">
        <f>IF('Fiches match à 3'!L28&lt;'Fiches match à 3'!L30,1,0)</f>
        <v>0</v>
      </c>
      <c r="AR11" s="231">
        <f>IF('Fiches match à 3'!M28&lt;'Fiches match à 3'!M30,1,0)</f>
        <v>0</v>
      </c>
      <c r="AS11" s="231">
        <f>IF('Fiches match à 3'!N28&lt;'Fiches match à 3'!N30,1,0)</f>
        <v>0</v>
      </c>
      <c r="AT11" s="230">
        <f>IF(H11="W.O.",3,IF(O11="W.O.",0,SUM(AO11:AS11)))</f>
        <v>0</v>
      </c>
      <c r="AU11" s="58"/>
      <c r="AV11" s="46"/>
      <c r="AW11" s="46"/>
      <c r="AX11" s="46"/>
      <c r="AY11" s="46"/>
      <c r="AZ11" s="46"/>
      <c r="BA11" s="47"/>
      <c r="BB11" s="46"/>
      <c r="BC11" s="46"/>
      <c r="BD11" s="46"/>
      <c r="BE11" s="46"/>
      <c r="BF11" s="46"/>
      <c r="BG11" s="47"/>
      <c r="BH11" s="55"/>
      <c r="BI11" s="46"/>
      <c r="BJ11" s="46"/>
      <c r="BK11" s="46"/>
      <c r="BL11" s="46"/>
      <c r="BM11" s="46"/>
      <c r="BN11" s="47"/>
      <c r="BO11" s="46"/>
      <c r="BP11" s="46"/>
      <c r="BQ11" s="46"/>
      <c r="BR11" s="46"/>
      <c r="BS11" s="46"/>
      <c r="BT11" s="47"/>
      <c r="BU11" s="46"/>
      <c r="BV11" s="46"/>
      <c r="BW11" s="46"/>
      <c r="BX11" s="46"/>
      <c r="BY11" s="46"/>
      <c r="BZ11" s="46"/>
      <c r="CA11" s="46">
        <f>IF(B11="--",0,IF(B11&lt;0,-B11,IF(B11&gt;9,B11+2,11)))</f>
        <v>0</v>
      </c>
      <c r="CB11" s="46">
        <f>IF(C11="--",0,IF(C11&lt;0,-C11,IF(C11&gt;9,C11+2,11)))</f>
        <v>0</v>
      </c>
      <c r="CC11" s="46">
        <f t="shared" si="24"/>
        <v>0</v>
      </c>
      <c r="CD11" s="46">
        <f t="shared" si="25"/>
        <v>0</v>
      </c>
      <c r="CE11" s="46">
        <f t="shared" si="26"/>
        <v>0</v>
      </c>
      <c r="CF11" s="47">
        <f>SUM(CA11:CE11)</f>
        <v>0</v>
      </c>
      <c r="CG11" s="46"/>
      <c r="CH11" s="46">
        <f t="shared" si="27"/>
        <v>0</v>
      </c>
      <c r="CI11" s="46">
        <f t="shared" si="27"/>
        <v>0</v>
      </c>
      <c r="CJ11" s="46">
        <f t="shared" si="27"/>
        <v>0</v>
      </c>
      <c r="CK11" s="46">
        <f t="shared" si="27"/>
        <v>0</v>
      </c>
      <c r="CL11" s="46">
        <f t="shared" si="27"/>
        <v>0</v>
      </c>
      <c r="CM11" s="47">
        <f>SUM(CH11:CL11)</f>
        <v>0</v>
      </c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</row>
    <row r="12" spans="1:121" s="54" customFormat="1" ht="21.95" customHeight="1" x14ac:dyDescent="0.2">
      <c r="A12" s="56" t="s">
        <v>63</v>
      </c>
      <c r="B12" s="218" t="str">
        <f>IF('Fiches match à 3'!B36="","--",IF('Fiches match à 3'!B36&gt;'Fiches match à 3'!B38,'Fiches match à 3'!B38,-'Fiches match à 3'!B36))</f>
        <v>--</v>
      </c>
      <c r="C12" s="218" t="str">
        <f>IF('Fiches match à 3'!C36="","--",IF('Fiches match à 3'!C36&gt;'Fiches match à 3'!C38,'Fiches match à 3'!C38,-'Fiches match à 3'!C36))</f>
        <v>--</v>
      </c>
      <c r="D12" s="218" t="str">
        <f>IF('Fiches match à 3'!D36="","--",IF('Fiches match à 3'!D36&gt;'Fiches match à 3'!D38,'Fiches match à 3'!D38,-'Fiches match à 3'!D36))</f>
        <v>--</v>
      </c>
      <c r="E12" s="218" t="str">
        <f>IF('Fiches match à 3'!E36="","--",IF('Fiches match à 3'!E36&gt;'Fiches match à 3'!E38,'Fiches match à 3'!E38,-'Fiches match à 3'!E36))</f>
        <v>--</v>
      </c>
      <c r="F12" s="218" t="str">
        <f>IF('Fiches match à 3'!F36="","--",IF('Fiches match à 3'!F36&gt;'Fiches match à 3'!F38,'Fiches match à 3'!F38,-'Fiches match à 3'!F36))</f>
        <v>--</v>
      </c>
      <c r="G12" s="49" t="s">
        <v>91</v>
      </c>
      <c r="H12" s="413" t="str">
        <f>IF('Equipes match à 3'!$G$20="W.O.",'Equipes match à 3'!$G$20,IF('Equipes match à 3'!$G$20="","",UPPER('Equipes match à 3'!$G$20) &amp; " " &amp; 'Equipes match à 3'!$L$20))</f>
        <v/>
      </c>
      <c r="I12" s="413"/>
      <c r="J12" s="413"/>
      <c r="K12" s="413"/>
      <c r="L12" s="413" t="s">
        <v>39</v>
      </c>
      <c r="M12" s="413"/>
      <c r="N12" s="227" t="s">
        <v>66</v>
      </c>
      <c r="O12" s="413" t="str">
        <f>IF('Equipes match à 3'!$G$27="W.O.",'Equipes match à 3'!$G$27,IF('Equipes match à 3'!$G$27="","",UPPER('Equipes match à 3'!$G$27) &amp; " " &amp; 'Equipes match à 3'!$L$27))</f>
        <v/>
      </c>
      <c r="P12" s="413"/>
      <c r="Q12" s="413"/>
      <c r="R12" s="413"/>
      <c r="S12" s="52"/>
      <c r="T12" s="53"/>
      <c r="U12" s="50" t="str">
        <f>IF('Equipes match à 3'!J12="","",IF(H12="W.O.",0,IF(BA12=3,2,1)))</f>
        <v/>
      </c>
      <c r="V12" s="51" t="str">
        <f>IF('Equipes match à 3'!J12="","",IF(O12="W.O.",0,IF(BG12=3,2,1)))</f>
        <v/>
      </c>
      <c r="W12" s="52"/>
      <c r="X12" s="53"/>
      <c r="AD12" s="46">
        <v>18</v>
      </c>
      <c r="AE12" s="46">
        <v>24</v>
      </c>
      <c r="AG12" s="46">
        <v>9</v>
      </c>
      <c r="AH12" s="55"/>
      <c r="AI12" s="46"/>
      <c r="AJ12" s="46"/>
      <c r="AK12" s="46"/>
      <c r="AL12" s="46"/>
      <c r="AM12" s="46"/>
      <c r="AN12" s="47"/>
      <c r="AO12" s="46"/>
      <c r="AP12" s="46"/>
      <c r="AQ12" s="46"/>
      <c r="AR12" s="46"/>
      <c r="AS12" s="46"/>
      <c r="AT12" s="47"/>
      <c r="AU12" s="55">
        <f>SUM(B12:F12)</f>
        <v>0</v>
      </c>
      <c r="AV12" s="231">
        <f>IF('Fiches match à 3'!B36&gt;'Fiches match à 3'!B38,1,0)</f>
        <v>0</v>
      </c>
      <c r="AW12" s="231">
        <f>IF('Fiches match à 3'!C36&gt;'Fiches match à 3'!C38,1,0)</f>
        <v>0</v>
      </c>
      <c r="AX12" s="231">
        <f>IF('Fiches match à 3'!D36&gt;'Fiches match à 3'!D38,1,0)</f>
        <v>0</v>
      </c>
      <c r="AY12" s="231">
        <f>IF('Fiches match à 3'!E36&gt;'Fiches match à 3'!E38,1,0)</f>
        <v>0</v>
      </c>
      <c r="AZ12" s="231">
        <f>IF('Fiches match à 3'!F36&gt;'Fiches match à 3'!F38,1,0)</f>
        <v>0</v>
      </c>
      <c r="BA12" s="230">
        <f>IF(O12="W.O.",3,IF(H12="W.O.",0,SUM(AV12:AZ12)))</f>
        <v>0</v>
      </c>
      <c r="BB12" s="231">
        <f>IF('Fiches match à 3'!B36&lt;'Fiches match à 3'!B38,1,0)</f>
        <v>0</v>
      </c>
      <c r="BC12" s="231">
        <f>IF('Fiches match à 3'!C36&lt;'Fiches match à 3'!C38,1,0)</f>
        <v>0</v>
      </c>
      <c r="BD12" s="231">
        <f>IF('Fiches match à 3'!D36&lt;'Fiches match à 3'!D38,1,0)</f>
        <v>0</v>
      </c>
      <c r="BE12" s="231">
        <f>IF('Fiches match à 3'!E36&lt;'Fiches match à 3'!E38,1,0)</f>
        <v>0</v>
      </c>
      <c r="BF12" s="231">
        <f>IF('Fiches match à 3'!F36&lt;'Fiches match à 3'!F38,1,0)</f>
        <v>0</v>
      </c>
      <c r="BG12" s="230">
        <f>IF(H12="W.O.",3,IF(O12="W.O.",0,SUM(BB12:BF12)))</f>
        <v>0</v>
      </c>
      <c r="BH12" s="58"/>
      <c r="BI12" s="46"/>
      <c r="BJ12" s="46"/>
      <c r="BK12" s="46"/>
      <c r="BL12" s="46"/>
      <c r="BM12" s="46"/>
      <c r="BN12" s="47"/>
      <c r="BO12" s="46"/>
      <c r="BP12" s="46"/>
      <c r="BQ12" s="46"/>
      <c r="BR12" s="46"/>
      <c r="BS12" s="46"/>
      <c r="BT12" s="47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7"/>
      <c r="CG12" s="46"/>
      <c r="CH12" s="46"/>
      <c r="CI12" s="46"/>
      <c r="CJ12" s="46"/>
      <c r="CK12" s="46"/>
      <c r="CL12" s="46"/>
      <c r="CM12" s="46"/>
      <c r="CN12" s="46"/>
      <c r="CO12" s="46">
        <f>IF(B12="--",0,IF(B12&lt;0,-B12,IF(B12&gt;9,B12+2,11)))</f>
        <v>0</v>
      </c>
      <c r="CP12" s="46">
        <f t="shared" ref="CP12" si="28">IF(C12="--",0,IF(C12&lt;0,-C12,IF(C12&gt;9,C12+2,11)))</f>
        <v>0</v>
      </c>
      <c r="CQ12" s="46">
        <f t="shared" ref="CQ12" si="29">IF(D12="--",0,IF(D12&lt;0,-D12,IF(D12&gt;9,D12+2,11)))</f>
        <v>0</v>
      </c>
      <c r="CR12" s="46">
        <f t="shared" ref="CR12" si="30">IF(E12="--",0,IF(E12&lt;0,-E12,IF(E12&gt;9,E12+2,11)))</f>
        <v>0</v>
      </c>
      <c r="CS12" s="46">
        <f t="shared" ref="CS12" si="31">IF(F12="--",0,IF(F12&lt;0,-F12,IF(F12&gt;9,F12+2,11)))</f>
        <v>0</v>
      </c>
      <c r="CT12" s="47">
        <f>SUM(CO12:CS12)</f>
        <v>0</v>
      </c>
      <c r="CU12" s="46"/>
      <c r="CV12" s="46">
        <f>IF(B12="--",0,IF(B12&lt;0,IF(B12&lt;-9,-B12+2,11),B12))</f>
        <v>0</v>
      </c>
      <c r="CW12" s="46">
        <f t="shared" ref="CW12" si="32">IF(C12="--",0,IF(C12&lt;0,IF(C12&lt;-9,-C12+2,11),C12))</f>
        <v>0</v>
      </c>
      <c r="CX12" s="46">
        <f t="shared" ref="CX12" si="33">IF(D12="--",0,IF(D12&lt;0,IF(D12&lt;-9,-D12+2,11),D12))</f>
        <v>0</v>
      </c>
      <c r="CY12" s="46">
        <f t="shared" ref="CY12" si="34">IF(E12="--",0,IF(E12&lt;0,IF(E12&lt;-9,-E12+2,11),E12))</f>
        <v>0</v>
      </c>
      <c r="CZ12" s="46">
        <f t="shared" ref="CZ12" si="35">IF(F12="--",0,IF(F12&lt;0,IF(F12&lt;-9,-F12+2,11),F12))</f>
        <v>0</v>
      </c>
      <c r="DA12" s="47">
        <f>SUM(CV12:CZ12)</f>
        <v>0</v>
      </c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</row>
    <row r="13" spans="1:121" s="54" customFormat="1" ht="21.95" customHeight="1" x14ac:dyDescent="0.2">
      <c r="A13" s="57"/>
      <c r="B13" s="218" t="str">
        <f>IF('Fiches match à 3'!J36="","--",IF('Fiches match à 3'!J36&gt;'Fiches match à 3'!J38,'Fiches match à 3'!J38,-'Fiches match à 3'!J36))</f>
        <v>--</v>
      </c>
      <c r="C13" s="218" t="str">
        <f>IF('Fiches match à 3'!K36="","--",IF('Fiches match à 3'!K36&gt;'Fiches match à 3'!K38,'Fiches match à 3'!K38,-'Fiches match à 3'!K36))</f>
        <v>--</v>
      </c>
      <c r="D13" s="218" t="str">
        <f>IF('Fiches match à 3'!L36="","--",IF('Fiches match à 3'!L36&gt;'Fiches match à 3'!L38,'Fiches match à 3'!L38,-'Fiches match à 3'!L36))</f>
        <v>--</v>
      </c>
      <c r="E13" s="218" t="str">
        <f>IF('Fiches match à 3'!M36="","--",IF('Fiches match à 3'!M36&gt;'Fiches match à 3'!M38,'Fiches match à 3'!M38,-'Fiches match à 3'!M36))</f>
        <v>--</v>
      </c>
      <c r="F13" s="218" t="str">
        <f>IF('Fiches match à 3'!N36="","--",IF('Fiches match à 3'!N36&gt;'Fiches match à 3'!N38,'Fiches match à 3'!N38,-'Fiches match à 3'!N36))</f>
        <v>--</v>
      </c>
      <c r="G13" s="49" t="s">
        <v>61</v>
      </c>
      <c r="H13" s="413" t="str">
        <f>IF('Equipes match à 3'!$G$15="W.O.",'Equipes match à 3'!$G$15,IF('Equipes match à 3'!$G$15="","",UPPER('Equipes match à 3'!$G$15) &amp; " " &amp; 'Equipes match à 3'!$L$15))</f>
        <v/>
      </c>
      <c r="I13" s="413"/>
      <c r="J13" s="413"/>
      <c r="K13" s="413"/>
      <c r="L13" s="413" t="s">
        <v>39</v>
      </c>
      <c r="M13" s="413"/>
      <c r="N13" s="227" t="s">
        <v>92</v>
      </c>
      <c r="O13" s="413" t="str">
        <f>IF('Equipes match à 3'!$G$22="W.O.",'Equipes match à 3'!$G$22,IF('Equipes match à 3'!$G$22="","",UPPER('Equipes match à 3'!$G$22) &amp; " " &amp; 'Equipes match à 3'!$L$22))</f>
        <v/>
      </c>
      <c r="P13" s="413"/>
      <c r="Q13" s="413"/>
      <c r="R13" s="413"/>
      <c r="S13" s="52"/>
      <c r="T13" s="53"/>
      <c r="U13" s="52"/>
      <c r="V13" s="53"/>
      <c r="W13" s="50" t="str">
        <f>IF('Equipes match à 3'!J12="","",IF(H13="W.O.",0,IF(BN13=3,2,1)))</f>
        <v/>
      </c>
      <c r="X13" s="51" t="str">
        <f>IF('Equipes match à 3'!J12="","",IF(O13="W.O.",0,IF(BT13=3,2,1)))</f>
        <v/>
      </c>
      <c r="AD13" s="46">
        <v>12</v>
      </c>
      <c r="AE13" s="46">
        <v>18</v>
      </c>
      <c r="AG13" s="46">
        <v>10</v>
      </c>
      <c r="AH13" s="55"/>
      <c r="AI13" s="46"/>
      <c r="AJ13" s="46"/>
      <c r="AK13" s="46"/>
      <c r="AL13" s="46"/>
      <c r="AM13" s="46"/>
      <c r="AN13" s="47"/>
      <c r="AO13" s="46"/>
      <c r="AP13" s="46"/>
      <c r="AQ13" s="46"/>
      <c r="AR13" s="46"/>
      <c r="AS13" s="46"/>
      <c r="AT13" s="47"/>
      <c r="AU13" s="55"/>
      <c r="AV13" s="46"/>
      <c r="AW13" s="46"/>
      <c r="AX13" s="46"/>
      <c r="AY13" s="46"/>
      <c r="AZ13" s="46"/>
      <c r="BA13" s="47"/>
      <c r="BB13" s="46"/>
      <c r="BC13" s="46"/>
      <c r="BD13" s="46"/>
      <c r="BE13" s="46"/>
      <c r="BF13" s="46"/>
      <c r="BG13" s="47"/>
      <c r="BH13" s="55">
        <f>SUM(B13:F13)</f>
        <v>0</v>
      </c>
      <c r="BI13" s="231">
        <f>IF('Fiches match à 3'!J36&gt;'Fiches match à 3'!J38,1,0)</f>
        <v>0</v>
      </c>
      <c r="BJ13" s="231">
        <f>IF('Fiches match à 3'!K36&gt;'Fiches match à 3'!K38,1,0)</f>
        <v>0</v>
      </c>
      <c r="BK13" s="231">
        <f>IF('Fiches match à 3'!L36&gt;'Fiches match à 3'!L38,1,0)</f>
        <v>0</v>
      </c>
      <c r="BL13" s="231">
        <f>IF('Fiches match à 3'!M36&gt;'Fiches match à 3'!M38,1,0)</f>
        <v>0</v>
      </c>
      <c r="BM13" s="231">
        <f>IF('Fiches match à 3'!N36&gt;'Fiches match à 3'!N38,1,0)</f>
        <v>0</v>
      </c>
      <c r="BN13" s="230">
        <f>IF(O13="W.O.",3,IF(H13="W.O.",0,SUM(BI13:BM13)))</f>
        <v>0</v>
      </c>
      <c r="BO13" s="231">
        <f>IF('Fiches match à 3'!J36&lt;'Fiches match à 3'!J38,1,0)</f>
        <v>0</v>
      </c>
      <c r="BP13" s="231">
        <f>IF('Fiches match à 3'!K36&lt;'Fiches match à 3'!K38,1,0)</f>
        <v>0</v>
      </c>
      <c r="BQ13" s="231">
        <f>IF('Fiches match à 3'!L36&lt;'Fiches match à 3'!L38,1,0)</f>
        <v>0</v>
      </c>
      <c r="BR13" s="231">
        <f>IF('Fiches match à 3'!M36&lt;'Fiches match à 3'!M38,1,0)</f>
        <v>0</v>
      </c>
      <c r="BS13" s="231">
        <f>IF('Fiches match à 3'!N36&lt;'Fiches match à 3'!N38,1,0)</f>
        <v>0</v>
      </c>
      <c r="BT13" s="230">
        <f>IF(H13="W.O.",3,IF(O13="W.O.",0,SUM(BO13:BS13)))</f>
        <v>0</v>
      </c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7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>
        <f>IF(B13="--",0,IF(B13&lt;0,-B13,IF(B13&gt;9,B13+2,11)))</f>
        <v>0</v>
      </c>
      <c r="DD13" s="46">
        <f t="shared" ref="DD13" si="36">IF(C13="--",0,IF(C13&lt;0,-C13,IF(C13&gt;9,C13+2,11)))</f>
        <v>0</v>
      </c>
      <c r="DE13" s="46">
        <f t="shared" ref="DE13" si="37">IF(D13="--",0,IF(D13&lt;0,-D13,IF(D13&gt;9,D13+2,11)))</f>
        <v>0</v>
      </c>
      <c r="DF13" s="46">
        <f t="shared" ref="DF13" si="38">IF(E13="--",0,IF(E13&lt;0,-E13,IF(E13&gt;9,E13+2,11)))</f>
        <v>0</v>
      </c>
      <c r="DG13" s="46">
        <f t="shared" ref="DG13" si="39">IF(F13="--",0,IF(F13&lt;0,-F13,IF(F13&gt;9,F13+2,11)))</f>
        <v>0</v>
      </c>
      <c r="DH13" s="47">
        <f>SUM(DC13:DG13)</f>
        <v>0</v>
      </c>
      <c r="DI13" s="46"/>
      <c r="DJ13" s="46">
        <f>IF(B13="--",0,IF(B13&lt;0,IF(B13&lt;-9,-B13+2,11),B13))</f>
        <v>0</v>
      </c>
      <c r="DK13" s="46">
        <f t="shared" ref="DK13" si="40">IF(C13="--",0,IF(C13&lt;0,IF(C13&lt;-9,-C13+2,11),C13))</f>
        <v>0</v>
      </c>
      <c r="DL13" s="46">
        <f t="shared" ref="DL13" si="41">IF(D13="--",0,IF(D13&lt;0,IF(D13&lt;-9,-D13+2,11),D13))</f>
        <v>0</v>
      </c>
      <c r="DM13" s="46">
        <f t="shared" ref="DM13" si="42">IF(E13="--",0,IF(E13&lt;0,IF(E13&lt;-9,-E13+2,11),E13))</f>
        <v>0</v>
      </c>
      <c r="DN13" s="46">
        <f t="shared" ref="DN13" si="43">IF(F13="--",0,IF(F13&lt;0,IF(F13&lt;-9,-F13+2,11),F13))</f>
        <v>0</v>
      </c>
      <c r="DO13" s="47">
        <f>SUM(DJ13:DN13)</f>
        <v>0</v>
      </c>
      <c r="DP13" s="46"/>
      <c r="DQ13" s="46"/>
    </row>
    <row r="14" spans="1:121" s="54" customFormat="1" ht="21.95" customHeight="1" x14ac:dyDescent="0.2">
      <c r="A14" s="59" t="s">
        <v>67</v>
      </c>
      <c r="B14" s="218" t="str">
        <f>IF('Fiches match à 3'!B44="","--",IF('Fiches match à 3'!B44&gt;'Fiches match à 3'!B46,'Fiches match à 3'!B46,-'Fiches match à 3'!B44))</f>
        <v>--</v>
      </c>
      <c r="C14" s="218" t="str">
        <f>IF('Fiches match à 3'!C44="","--",IF('Fiches match à 3'!C44&gt;'Fiches match à 3'!C46,'Fiches match à 3'!C46,-'Fiches match à 3'!C44))</f>
        <v>--</v>
      </c>
      <c r="D14" s="218" t="str">
        <f>IF('Fiches match à 3'!D44="","--",IF('Fiches match à 3'!D44&gt;'Fiches match à 3'!D46,'Fiches match à 3'!D46,-'Fiches match à 3'!D44))</f>
        <v>--</v>
      </c>
      <c r="E14" s="218" t="str">
        <f>IF('Fiches match à 3'!E44="","--",IF('Fiches match à 3'!E44&gt;'Fiches match à 3'!E46,'Fiches match à 3'!E46,-'Fiches match à 3'!E44))</f>
        <v>--</v>
      </c>
      <c r="F14" s="218" t="str">
        <f>IF('Fiches match à 3'!F44="","--",IF('Fiches match à 3'!F44&gt;'Fiches match à 3'!F46,'Fiches match à 3'!F46,-'Fiches match à 3'!F44))</f>
        <v>--</v>
      </c>
      <c r="G14" s="200" t="s">
        <v>518</v>
      </c>
      <c r="H14" s="414" t="str">
        <f>IF(G14="Double RS",'Equipes match à 3'!G20 &amp; " - " &amp; 'Equipes match à 3'!G21,IF(G14="Double RT",'Equipes match à 3'!G20 &amp; " - " &amp; 'Equipes match à 3'!G22,IF(G14="Double ST",'Equipes match à 3'!G21 &amp; " - " &amp; 'Equipes match à 3'!G22,"")))</f>
        <v xml:space="preserve"> - </v>
      </c>
      <c r="I14" s="414"/>
      <c r="J14" s="414"/>
      <c r="K14" s="414"/>
      <c r="L14" s="413" t="s">
        <v>39</v>
      </c>
      <c r="M14" s="413"/>
      <c r="N14" s="199" t="s">
        <v>517</v>
      </c>
      <c r="O14" s="414" t="str">
        <f>IF(N14="Double XY",'Equipes match à 3'!G26 &amp; " - " &amp; 'Equipes match à 3'!G27,IF(N14="Double XZ",'Equipes match à 3'!G26 &amp; " - " &amp; 'Equipes match à 3'!G28,IF(N14="Double YZ",'Equipes match à 3'!G27 &amp; " - " &amp; 'Equipes match à 3'!G28,"")))</f>
        <v xml:space="preserve"> - </v>
      </c>
      <c r="P14" s="414"/>
      <c r="Q14" s="414"/>
      <c r="R14" s="414"/>
      <c r="S14" s="52"/>
      <c r="T14" s="53"/>
      <c r="U14" s="50" t="str">
        <f>IF('Equipes match à 3'!J12="","",IF(H14="W.O.",0,IF(BA14=3,2,1)))</f>
        <v/>
      </c>
      <c r="V14" s="51" t="str">
        <f>IF('Equipes match à 3'!J12="","",IF(O14="W.O.",0,IF(BG14=3,2,1)))</f>
        <v/>
      </c>
      <c r="W14" s="52"/>
      <c r="X14" s="53"/>
      <c r="AD14" s="46">
        <v>18</v>
      </c>
      <c r="AE14" s="46">
        <v>24</v>
      </c>
      <c r="AG14" s="46">
        <v>11</v>
      </c>
      <c r="AH14" s="55"/>
      <c r="AI14" s="46"/>
      <c r="AJ14" s="46"/>
      <c r="AK14" s="46"/>
      <c r="AL14" s="46"/>
      <c r="AM14" s="46"/>
      <c r="AN14" s="47"/>
      <c r="AO14" s="46"/>
      <c r="AP14" s="46"/>
      <c r="AQ14" s="46"/>
      <c r="AR14" s="46"/>
      <c r="AS14" s="46"/>
      <c r="AT14" s="47"/>
      <c r="AU14" s="55">
        <f>SUM(B14:F14)</f>
        <v>0</v>
      </c>
      <c r="AV14" s="231">
        <f>IF('Fiches match à 3'!B44&gt;'Fiches match à 3'!B46,1,0)</f>
        <v>0</v>
      </c>
      <c r="AW14" s="231">
        <f>IF('Fiches match à 3'!C44&gt;'Fiches match à 3'!C46,1,0)</f>
        <v>0</v>
      </c>
      <c r="AX14" s="231">
        <f>IF('Fiches match à 3'!D44&gt;'Fiches match à 3'!D46,1,0)</f>
        <v>0</v>
      </c>
      <c r="AY14" s="231">
        <f>IF('Fiches match à 3'!E44&gt;'Fiches match à 3'!E46,1,0)</f>
        <v>0</v>
      </c>
      <c r="AZ14" s="231">
        <f>IF('Fiches match à 3'!F44&gt;'Fiches match à 3'!F46,1,0)</f>
        <v>0</v>
      </c>
      <c r="BA14" s="230">
        <f>IF(O14="W.O.",3,IF(H14="W.O.",0,SUM(AV14:AZ14)))</f>
        <v>0</v>
      </c>
      <c r="BB14" s="231">
        <f>IF('Fiches match à 3'!B44&lt;'Fiches match à 3'!B46,1,0)</f>
        <v>0</v>
      </c>
      <c r="BC14" s="231">
        <f>IF('Fiches match à 3'!C44&lt;'Fiches match à 3'!C46,1,0)</f>
        <v>0</v>
      </c>
      <c r="BD14" s="231">
        <f>IF('Fiches match à 3'!D44&lt;'Fiches match à 3'!D46,1,0)</f>
        <v>0</v>
      </c>
      <c r="BE14" s="231">
        <f>IF('Fiches match à 3'!E44&lt;'Fiches match à 3'!E46,1,0)</f>
        <v>0</v>
      </c>
      <c r="BF14" s="231">
        <f>IF('Fiches match à 3'!F44&lt;'Fiches match à 3'!F46,1,0)</f>
        <v>0</v>
      </c>
      <c r="BG14" s="230">
        <f>IF(H14="W.O.",3,IF(O14="W.O.",0,SUM(BB14:BF14)))</f>
        <v>0</v>
      </c>
      <c r="BH14" s="58"/>
      <c r="BI14" s="46"/>
      <c r="BJ14" s="46"/>
      <c r="BK14" s="46"/>
      <c r="BL14" s="46"/>
      <c r="BM14" s="46"/>
      <c r="BN14" s="47"/>
      <c r="BO14" s="46"/>
      <c r="BP14" s="46"/>
      <c r="BQ14" s="46"/>
      <c r="BR14" s="46"/>
      <c r="BS14" s="46"/>
      <c r="BT14" s="47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7"/>
      <c r="CG14" s="46"/>
      <c r="CH14" s="46"/>
      <c r="CI14" s="46"/>
      <c r="CJ14" s="46"/>
      <c r="CK14" s="46"/>
      <c r="CL14" s="46"/>
      <c r="CM14" s="46"/>
      <c r="CN14" s="46"/>
      <c r="CO14" s="46">
        <f>IF(B14="--",0,IF(B14&lt;0,-B14,IF(B14&gt;9,B14+2,11)))</f>
        <v>0</v>
      </c>
      <c r="CP14" s="46">
        <f t="shared" ref="CP14" si="44">IF(C14="--",0,IF(C14&lt;0,-C14,IF(C14&gt;9,C14+2,11)))</f>
        <v>0</v>
      </c>
      <c r="CQ14" s="46">
        <f t="shared" ref="CQ14" si="45">IF(D14="--",0,IF(D14&lt;0,-D14,IF(D14&gt;9,D14+2,11)))</f>
        <v>0</v>
      </c>
      <c r="CR14" s="46">
        <f t="shared" ref="CR14" si="46">IF(E14="--",0,IF(E14&lt;0,-E14,IF(E14&gt;9,E14+2,11)))</f>
        <v>0</v>
      </c>
      <c r="CS14" s="46">
        <f t="shared" ref="CS14" si="47">IF(F14="--",0,IF(F14&lt;0,-F14,IF(F14&gt;9,F14+2,11)))</f>
        <v>0</v>
      </c>
      <c r="CT14" s="47">
        <f>SUM(CO14:CS14)</f>
        <v>0</v>
      </c>
      <c r="CU14" s="46"/>
      <c r="CV14" s="46">
        <f>IF(B14="--",0,IF(B14&lt;0,IF(B14&lt;-9,-B14+2,11),B14))</f>
        <v>0</v>
      </c>
      <c r="CW14" s="46">
        <f t="shared" ref="CW14" si="48">IF(C14="--",0,IF(C14&lt;0,IF(C14&lt;-9,-C14+2,11),C14))</f>
        <v>0</v>
      </c>
      <c r="CX14" s="46">
        <f t="shared" ref="CX14" si="49">IF(D14="--",0,IF(D14&lt;0,IF(D14&lt;-9,-D14+2,11),D14))</f>
        <v>0</v>
      </c>
      <c r="CY14" s="46">
        <f t="shared" ref="CY14" si="50">IF(E14="--",0,IF(E14&lt;0,IF(E14&lt;-9,-E14+2,11),E14))</f>
        <v>0</v>
      </c>
      <c r="CZ14" s="46">
        <f t="shared" ref="CZ14" si="51">IF(F14="--",0,IF(F14&lt;0,IF(F14&lt;-9,-F14+2,11),F14))</f>
        <v>0</v>
      </c>
      <c r="DA14" s="47">
        <f>SUM(CV14:CZ14)</f>
        <v>0</v>
      </c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</row>
    <row r="15" spans="1:121" s="54" customFormat="1" ht="21.95" customHeight="1" x14ac:dyDescent="0.2">
      <c r="A15" s="48"/>
      <c r="B15" s="218" t="str">
        <f>IF('Fiches match à 3'!J44="","--",IF('Fiches match à 3'!J44&gt;'Fiches match à 3'!J46,'Fiches match à 3'!J46,-'Fiches match à 3'!J44))</f>
        <v>--</v>
      </c>
      <c r="C15" s="218" t="str">
        <f>IF('Fiches match à 3'!K44="","--",IF('Fiches match à 3'!K44&gt;'Fiches match à 3'!K46,'Fiches match à 3'!K46,-'Fiches match à 3'!K44))</f>
        <v>--</v>
      </c>
      <c r="D15" s="218" t="str">
        <f>IF('Fiches match à 3'!L44="","--",IF('Fiches match à 3'!L44&gt;'Fiches match à 3'!L46,'Fiches match à 3'!L46,-'Fiches match à 3'!L44))</f>
        <v>--</v>
      </c>
      <c r="E15" s="218" t="str">
        <f>IF('Fiches match à 3'!M44="","--",IF('Fiches match à 3'!M44&gt;'Fiches match à 3'!M46,'Fiches match à 3'!M46,-'Fiches match à 3'!M44))</f>
        <v>--</v>
      </c>
      <c r="F15" s="218" t="str">
        <f>IF('Fiches match à 3'!N44="","--",IF('Fiches match à 3'!N44&gt;'Fiches match à 3'!N46,'Fiches match à 3'!N46,-'Fiches match à 3'!N44))</f>
        <v>--</v>
      </c>
      <c r="G15" s="49" t="s">
        <v>58</v>
      </c>
      <c r="H15" s="413" t="str">
        <f>IF('Equipes match à 3'!$G$14="W.O.",'Equipes match à 3'!$G$14,IF('Equipes match à 3'!$G$14="","",UPPER('Equipes match à 3'!$G$14) &amp; " " &amp; 'Equipes match à 3'!$L$14))</f>
        <v/>
      </c>
      <c r="I15" s="413"/>
      <c r="J15" s="413"/>
      <c r="K15" s="413"/>
      <c r="L15" s="413" t="s">
        <v>39</v>
      </c>
      <c r="M15" s="413"/>
      <c r="N15" s="227" t="s">
        <v>54</v>
      </c>
      <c r="O15" s="413" t="str">
        <f>IF('Equipes match à 3'!$G$26="W.O.",'Equipes match à 3'!$G$26,IF('Equipes match à 3'!$G$26="","",UPPER('Equipes match à 3'!$G$26) &amp; " " &amp; 'Equipes match à 3'!$L$26))</f>
        <v/>
      </c>
      <c r="P15" s="413"/>
      <c r="Q15" s="413"/>
      <c r="R15" s="413"/>
      <c r="S15" s="50" t="str">
        <f>IF('Equipes match à 3'!J12="","",IF(H15="W.O.",0,IF(AN15=3,2,1)))</f>
        <v/>
      </c>
      <c r="T15" s="51" t="str">
        <f>IF('Equipes match à 3'!J12="","",IF(O15="W.O.",0,IF(AT15=3,2,1)))</f>
        <v/>
      </c>
      <c r="U15" s="52"/>
      <c r="V15" s="53"/>
      <c r="W15" s="52"/>
      <c r="X15" s="53"/>
      <c r="AD15" s="46">
        <v>12</v>
      </c>
      <c r="AE15" s="46">
        <v>24</v>
      </c>
      <c r="AG15" s="46">
        <v>12</v>
      </c>
      <c r="AH15" s="55">
        <f>SUM(B15:F15)</f>
        <v>0</v>
      </c>
      <c r="AI15" s="231">
        <f>IF('Fiches match à 3'!J44&gt;'Fiches match à 3'!J46,1,0)</f>
        <v>0</v>
      </c>
      <c r="AJ15" s="231">
        <f>IF('Fiches match à 3'!K44&gt;'Fiches match à 3'!K46,1,0)</f>
        <v>0</v>
      </c>
      <c r="AK15" s="231">
        <f>IF('Fiches match à 3'!L44&gt;'Fiches match à 3'!L46,1,0)</f>
        <v>0</v>
      </c>
      <c r="AL15" s="231">
        <f>IF('Fiches match à 3'!M44&gt;'Fiches match à 3'!M46,1,0)</f>
        <v>0</v>
      </c>
      <c r="AM15" s="231">
        <f>IF('Fiches match à 3'!N44&gt;'Fiches match à 3'!N46,1,0)</f>
        <v>0</v>
      </c>
      <c r="AN15" s="230">
        <f>IF(O15="W.O.",3,IF(H15="W.O.",0,SUM(AI15:AM15)))</f>
        <v>0</v>
      </c>
      <c r="AO15" s="231">
        <f>IF('Fiches match à 3'!J44&lt;'Fiches match à 3'!J46,1,0)</f>
        <v>0</v>
      </c>
      <c r="AP15" s="231">
        <f>IF('Fiches match à 3'!K44&lt;'Fiches match à 3'!K46,1,0)</f>
        <v>0</v>
      </c>
      <c r="AQ15" s="231">
        <f>IF('Fiches match à 3'!L44&lt;'Fiches match à 3'!L46,1,0)</f>
        <v>0</v>
      </c>
      <c r="AR15" s="231">
        <f>IF('Fiches match à 3'!M44&lt;'Fiches match à 3'!M46,1,0)</f>
        <v>0</v>
      </c>
      <c r="AS15" s="231">
        <f>IF('Fiches match à 3'!N44&lt;'Fiches match à 3'!N46,1,0)</f>
        <v>0</v>
      </c>
      <c r="AT15" s="230">
        <f>IF(H15="W.O.",3,IF(O15="W.O.",0,SUM(AO15:AS15)))</f>
        <v>0</v>
      </c>
      <c r="AU15" s="58"/>
      <c r="AV15" s="46"/>
      <c r="AW15" s="46"/>
      <c r="AX15" s="46"/>
      <c r="AY15" s="46"/>
      <c r="AZ15" s="46"/>
      <c r="BA15" s="47"/>
      <c r="BB15" s="46"/>
      <c r="BC15" s="46"/>
      <c r="BD15" s="46"/>
      <c r="BE15" s="46"/>
      <c r="BF15" s="46"/>
      <c r="BG15" s="47"/>
      <c r="BH15" s="55"/>
      <c r="BI15" s="46"/>
      <c r="BJ15" s="46"/>
      <c r="BK15" s="46"/>
      <c r="BL15" s="46"/>
      <c r="BM15" s="46"/>
      <c r="BN15" s="47"/>
      <c r="BO15" s="46"/>
      <c r="BP15" s="46"/>
      <c r="BQ15" s="46"/>
      <c r="BR15" s="46"/>
      <c r="BS15" s="46"/>
      <c r="BT15" s="47"/>
      <c r="BU15" s="46"/>
      <c r="BV15" s="46"/>
      <c r="BW15" s="46"/>
      <c r="BX15" s="46"/>
      <c r="BY15" s="46"/>
      <c r="BZ15" s="46"/>
      <c r="CA15" s="46">
        <f>IF(B15="--",0,IF(B15&lt;0,-B15,IF(B15&gt;9,B15+2,11)))</f>
        <v>0</v>
      </c>
      <c r="CB15" s="46">
        <f>IF(C15="--",0,IF(C15&lt;0,-C15,IF(C15&gt;9,C15+2,11)))</f>
        <v>0</v>
      </c>
      <c r="CC15" s="46">
        <f t="shared" ref="CC15" si="52">IF(D15="--",0,IF(D15&lt;0,-D15,IF(D15&gt;9,D15+2,11)))</f>
        <v>0</v>
      </c>
      <c r="CD15" s="46">
        <f t="shared" ref="CD15" si="53">IF(E15="--",0,IF(E15&lt;0,-E15,IF(E15&gt;9,E15+2,11)))</f>
        <v>0</v>
      </c>
      <c r="CE15" s="46">
        <f t="shared" ref="CE15" si="54">IF(F15="--",0,IF(F15&lt;0,-F15,IF(F15&gt;9,F15+2,11)))</f>
        <v>0</v>
      </c>
      <c r="CF15" s="47">
        <f>SUM(CA15:CE15)</f>
        <v>0</v>
      </c>
      <c r="CG15" s="46"/>
      <c r="CH15" s="46">
        <f>IF(B15="--",0,IF(B15&lt;0,IF(B15&lt;-9,-B15+2,11),B15))</f>
        <v>0</v>
      </c>
      <c r="CI15" s="46">
        <f>IF(C15="--",0,IF(C15&lt;0,IF(C15&lt;-9,-C15+2,11),C15))</f>
        <v>0</v>
      </c>
      <c r="CJ15" s="46">
        <f>IF(D15="--",0,IF(D15&lt;0,IF(D15&lt;-9,-D15+2,11),D15))</f>
        <v>0</v>
      </c>
      <c r="CK15" s="46">
        <f>IF(E15="--",0,IF(E15&lt;0,IF(E15&lt;-9,-E15+2,11),E15))</f>
        <v>0</v>
      </c>
      <c r="CL15" s="46">
        <f>IF(F15="--",0,IF(F15&lt;0,IF(F15&lt;-9,-F15+2,11),F15))</f>
        <v>0</v>
      </c>
      <c r="CM15" s="47">
        <f>SUM(CH15:CL15)</f>
        <v>0</v>
      </c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</row>
    <row r="16" spans="1:121" s="54" customFormat="1" ht="21.95" customHeight="1" x14ac:dyDescent="0.2">
      <c r="A16" s="56" t="s">
        <v>68</v>
      </c>
      <c r="B16" s="218" t="str">
        <f>IF('Fiches match à 3'!B52="","--",IF('Fiches match à 3'!B52&gt;'Fiches match à 3'!B54,'Fiches match à 3'!B54,-'Fiches match à 3'!B52))</f>
        <v>--</v>
      </c>
      <c r="C16" s="218" t="str">
        <f>IF('Fiches match à 3'!C52="","--",IF('Fiches match à 3'!C52&gt;'Fiches match à 3'!C54,'Fiches match à 3'!C54,-'Fiches match à 3'!C52))</f>
        <v>--</v>
      </c>
      <c r="D16" s="218" t="str">
        <f>IF('Fiches match à 3'!D52="","--",IF('Fiches match à 3'!D52&gt;'Fiches match à 3'!D54,'Fiches match à 3'!D54,-'Fiches match à 3'!D52))</f>
        <v>--</v>
      </c>
      <c r="E16" s="218" t="str">
        <f>IF('Fiches match à 3'!E52="","--",IF('Fiches match à 3'!E52&gt;'Fiches match à 3'!E54,'Fiches match à 3'!E54,-'Fiches match à 3'!E52))</f>
        <v>--</v>
      </c>
      <c r="F16" s="218" t="str">
        <f>IF('Fiches match à 3'!F52="","--",IF('Fiches match à 3'!F52&gt;'Fiches match à 3'!F54,'Fiches match à 3'!F54,-'Fiches match à 3'!F52))</f>
        <v>--</v>
      </c>
      <c r="G16" s="49" t="s">
        <v>89</v>
      </c>
      <c r="H16" s="413" t="str">
        <f>IF('Equipes match à 3'!$G$21="W.O.",'Equipes match à 3'!$G$21,IF('Equipes match à 3'!$G$21="","",UPPER('Equipes match à 3'!$G$21) &amp; " " &amp; 'Equipes match à 3'!$L$21))</f>
        <v/>
      </c>
      <c r="I16" s="413"/>
      <c r="J16" s="413"/>
      <c r="K16" s="413"/>
      <c r="L16" s="413" t="s">
        <v>39</v>
      </c>
      <c r="M16" s="413"/>
      <c r="N16" s="227" t="s">
        <v>55</v>
      </c>
      <c r="O16" s="413" t="str">
        <f>IF('Equipes match à 3'!$G$28="W.O.",'Equipes match à 3'!$G$28,IF('Equipes match à 3'!$G$28="","",UPPER('Equipes match à 3'!$G$28) &amp; " " &amp; 'Equipes match à 3'!$L$28))</f>
        <v/>
      </c>
      <c r="P16" s="413"/>
      <c r="Q16" s="413"/>
      <c r="R16" s="413"/>
      <c r="S16" s="52"/>
      <c r="T16" s="53"/>
      <c r="U16" s="50" t="str">
        <f>IF('Equipes match à 3'!J12="","",IF(H16="W.O.",0,IF(BA16=3,2,1)))</f>
        <v/>
      </c>
      <c r="V16" s="51" t="str">
        <f>IF('Equipes match à 3'!J12="","",IF(O16="W.O.",0,IF(BG16=3,2,1)))</f>
        <v/>
      </c>
      <c r="W16" s="52"/>
      <c r="X16" s="53"/>
      <c r="AD16" s="46">
        <v>18</v>
      </c>
      <c r="AE16" s="46">
        <v>24</v>
      </c>
      <c r="AG16" s="46">
        <v>13</v>
      </c>
      <c r="AH16" s="55"/>
      <c r="AI16" s="46"/>
      <c r="AJ16" s="46"/>
      <c r="AK16" s="46"/>
      <c r="AL16" s="46"/>
      <c r="AM16" s="46"/>
      <c r="AN16" s="47"/>
      <c r="AO16" s="46"/>
      <c r="AP16" s="46"/>
      <c r="AQ16" s="46"/>
      <c r="AR16" s="46"/>
      <c r="AS16" s="46"/>
      <c r="AT16" s="47"/>
      <c r="AU16" s="55">
        <f>SUM(B16:F16)</f>
        <v>0</v>
      </c>
      <c r="AV16" s="231">
        <f>IF('Fiches match à 3'!B52&gt;'Fiches match à 3'!B54,1,0)</f>
        <v>0</v>
      </c>
      <c r="AW16" s="231">
        <f>IF('Fiches match à 3'!C52&gt;'Fiches match à 3'!C54,1,0)</f>
        <v>0</v>
      </c>
      <c r="AX16" s="231">
        <f>IF('Fiches match à 3'!D52&gt;'Fiches match à 3'!D54,1,0)</f>
        <v>0</v>
      </c>
      <c r="AY16" s="231">
        <f>IF('Fiches match à 3'!E52&gt;'Fiches match à 3'!E54,1,0)</f>
        <v>0</v>
      </c>
      <c r="AZ16" s="231">
        <f>IF('Fiches match à 3'!F52&gt;'Fiches match à 3'!F54,1,0)</f>
        <v>0</v>
      </c>
      <c r="BA16" s="230">
        <f>IF(O16="W.O.",3,IF(H16="W.O.",0,SUM(AV16:AZ16)))</f>
        <v>0</v>
      </c>
      <c r="BB16" s="231">
        <f>IF('Fiches match à 3'!B52&lt;'Fiches match à 3'!B54,1,0)</f>
        <v>0</v>
      </c>
      <c r="BC16" s="231">
        <f>IF('Fiches match à 3'!C52&lt;'Fiches match à 3'!C54,1,0)</f>
        <v>0</v>
      </c>
      <c r="BD16" s="231">
        <f>IF('Fiches match à 3'!D52&lt;'Fiches match à 3'!D54,1,0)</f>
        <v>0</v>
      </c>
      <c r="BE16" s="231">
        <f>IF('Fiches match à 3'!E52&lt;'Fiches match à 3'!E54,1,0)</f>
        <v>0</v>
      </c>
      <c r="BF16" s="231">
        <f>IF('Fiches match à 3'!F52&lt;'Fiches match à 3'!F54,1,0)</f>
        <v>0</v>
      </c>
      <c r="BG16" s="230">
        <f>IF(H16="W.O.",3,IF(O16="W.O.",0,SUM(BB16:BF16)))</f>
        <v>0</v>
      </c>
      <c r="BH16" s="58"/>
      <c r="BI16" s="46"/>
      <c r="BJ16" s="46"/>
      <c r="BK16" s="46"/>
      <c r="BL16" s="46"/>
      <c r="BM16" s="46"/>
      <c r="BN16" s="47"/>
      <c r="BO16" s="46"/>
      <c r="BP16" s="46"/>
      <c r="BQ16" s="46"/>
      <c r="BR16" s="46"/>
      <c r="BS16" s="46"/>
      <c r="BT16" s="47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7"/>
      <c r="CG16" s="46"/>
      <c r="CH16" s="46"/>
      <c r="CI16" s="46"/>
      <c r="CJ16" s="46"/>
      <c r="CK16" s="46"/>
      <c r="CL16" s="46"/>
      <c r="CM16" s="46"/>
      <c r="CN16" s="46"/>
      <c r="CO16" s="46">
        <f>IF(B16="--",0,IF(B16&lt;0,-B16,IF(B16&gt;9,B16+2,11)))</f>
        <v>0</v>
      </c>
      <c r="CP16" s="46">
        <f t="shared" ref="CP16" si="55">IF(C16="--",0,IF(C16&lt;0,-C16,IF(C16&gt;9,C16+2,11)))</f>
        <v>0</v>
      </c>
      <c r="CQ16" s="46">
        <f t="shared" ref="CQ16" si="56">IF(D16="--",0,IF(D16&lt;0,-D16,IF(D16&gt;9,D16+2,11)))</f>
        <v>0</v>
      </c>
      <c r="CR16" s="46">
        <f t="shared" ref="CR16" si="57">IF(E16="--",0,IF(E16&lt;0,-E16,IF(E16&gt;9,E16+2,11)))</f>
        <v>0</v>
      </c>
      <c r="CS16" s="46">
        <f t="shared" ref="CS16" si="58">IF(F16="--",0,IF(F16&lt;0,-F16,IF(F16&gt;9,F16+2,11)))</f>
        <v>0</v>
      </c>
      <c r="CT16" s="47">
        <f>SUM(CO16:CS16)</f>
        <v>0</v>
      </c>
      <c r="CU16" s="46"/>
      <c r="CV16" s="46">
        <f>IF(B16="--",0,IF(B16&lt;0,IF(B16&lt;-9,-B16+2,11),B16))</f>
        <v>0</v>
      </c>
      <c r="CW16" s="46">
        <f t="shared" ref="CW16" si="59">IF(C16="--",0,IF(C16&lt;0,IF(C16&lt;-9,-C16+2,11),C16))</f>
        <v>0</v>
      </c>
      <c r="CX16" s="46">
        <f t="shared" ref="CX16" si="60">IF(D16="--",0,IF(D16&lt;0,IF(D16&lt;-9,-D16+2,11),D16))</f>
        <v>0</v>
      </c>
      <c r="CY16" s="46">
        <f t="shared" ref="CY16" si="61">IF(E16="--",0,IF(E16&lt;0,IF(E16&lt;-9,-E16+2,11),E16))</f>
        <v>0</v>
      </c>
      <c r="CZ16" s="46">
        <f t="shared" ref="CZ16" si="62">IF(F16="--",0,IF(F16&lt;0,IF(F16&lt;-9,-F16+2,11),F16))</f>
        <v>0</v>
      </c>
      <c r="DA16" s="47">
        <f>SUM(CV16:CZ16)</f>
        <v>0</v>
      </c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</row>
    <row r="17" spans="1:121" s="54" customFormat="1" ht="21.95" customHeight="1" x14ac:dyDescent="0.2">
      <c r="A17" s="57"/>
      <c r="B17" s="218" t="str">
        <f>IF('Fiches match à 3'!J52="","--",IF('Fiches match à 3'!J52&gt;'Fiches match à 3'!J54,'Fiches match à 3'!J54,-'Fiches match à 3'!J52))</f>
        <v>--</v>
      </c>
      <c r="C17" s="218" t="str">
        <f>IF('Fiches match à 3'!K52="","--",IF('Fiches match à 3'!K52&gt;'Fiches match à 3'!K54,'Fiches match à 3'!K54,-'Fiches match à 3'!K52))</f>
        <v>--</v>
      </c>
      <c r="D17" s="218" t="str">
        <f>IF('Fiches match à 3'!L52="","--",IF('Fiches match à 3'!L52&gt;'Fiches match à 3'!L54,'Fiches match à 3'!L54,-'Fiches match à 3'!L52))</f>
        <v>--</v>
      </c>
      <c r="E17" s="218" t="str">
        <f>IF('Fiches match à 3'!M52="","--",IF('Fiches match à 3'!M52&gt;'Fiches match à 3'!M54,'Fiches match à 3'!M54,-'Fiches match à 3'!M52))</f>
        <v>--</v>
      </c>
      <c r="F17" s="218" t="str">
        <f>IF('Fiches match à 3'!N52="","--",IF('Fiches match à 3'!N52&gt;'Fiches match à 3'!N54,'Fiches match à 3'!N54,-'Fiches match à 3'!N52))</f>
        <v>--</v>
      </c>
      <c r="G17" s="49" t="s">
        <v>56</v>
      </c>
      <c r="H17" s="413" t="str">
        <f>IF('Equipes match à 3'!$G$16="W.O.",'Equipes match à 3'!$G$16,IF('Equipes match à 3'!$G$16="","",UPPER('Equipes match à 3'!$G$16) &amp; " " &amp; 'Equipes match à 3'!$L$16))</f>
        <v/>
      </c>
      <c r="I17" s="413"/>
      <c r="J17" s="413"/>
      <c r="K17" s="413"/>
      <c r="L17" s="413" t="s">
        <v>39</v>
      </c>
      <c r="M17" s="413"/>
      <c r="N17" s="227" t="s">
        <v>92</v>
      </c>
      <c r="O17" s="413" t="str">
        <f>IF('Equipes match à 3'!$G$22="W.O.",'Equipes match à 3'!$G$22,IF('Equipes match à 3'!$G$22="","",UPPER('Equipes match à 3'!$G$22) &amp; " " &amp; 'Equipes match à 3'!$L$22))</f>
        <v/>
      </c>
      <c r="P17" s="413"/>
      <c r="Q17" s="413"/>
      <c r="R17" s="413"/>
      <c r="S17" s="52"/>
      <c r="T17" s="53"/>
      <c r="U17" s="52"/>
      <c r="V17" s="53"/>
      <c r="W17" s="50" t="str">
        <f>IF('Equipes match à 3'!J12="","",IF(H17="W.O.",0,IF(BN17=3,2,1)))</f>
        <v/>
      </c>
      <c r="X17" s="51" t="str">
        <f>IF('Equipes match à 3'!J12="","",IF(O17="W.O.",0,IF(BT17=3,2,1)))</f>
        <v/>
      </c>
      <c r="AD17" s="46">
        <v>12</v>
      </c>
      <c r="AE17" s="46">
        <v>18</v>
      </c>
      <c r="AG17" s="46">
        <v>14</v>
      </c>
      <c r="AH17" s="55"/>
      <c r="AI17" s="46"/>
      <c r="AJ17" s="46"/>
      <c r="AK17" s="46"/>
      <c r="AL17" s="46"/>
      <c r="AM17" s="46"/>
      <c r="AN17" s="47"/>
      <c r="AO17" s="46"/>
      <c r="AP17" s="46"/>
      <c r="AQ17" s="46"/>
      <c r="AR17" s="46"/>
      <c r="AS17" s="46"/>
      <c r="AT17" s="47"/>
      <c r="AU17" s="55"/>
      <c r="AV17" s="46"/>
      <c r="AW17" s="46"/>
      <c r="AX17" s="46"/>
      <c r="AY17" s="46"/>
      <c r="AZ17" s="46"/>
      <c r="BA17" s="47"/>
      <c r="BB17" s="46"/>
      <c r="BC17" s="46"/>
      <c r="BD17" s="46"/>
      <c r="BE17" s="46"/>
      <c r="BF17" s="46"/>
      <c r="BG17" s="47"/>
      <c r="BH17" s="55">
        <f>SUM(B17:F17)</f>
        <v>0</v>
      </c>
      <c r="BI17" s="231">
        <f>IF('Fiches match à 3'!J52&gt;'Fiches match à 3'!J54,1,0)</f>
        <v>0</v>
      </c>
      <c r="BJ17" s="231">
        <f>IF('Fiches match à 3'!K52&gt;'Fiches match à 3'!K54,1,0)</f>
        <v>0</v>
      </c>
      <c r="BK17" s="231">
        <f>IF('Fiches match à 3'!L52&gt;'Fiches match à 3'!L54,1,0)</f>
        <v>0</v>
      </c>
      <c r="BL17" s="231">
        <f>IF('Fiches match à 3'!M52&gt;'Fiches match à 3'!M54,1,0)</f>
        <v>0</v>
      </c>
      <c r="BM17" s="231">
        <f>IF('Fiches match à 3'!N52&gt;'Fiches match à 3'!N54,1,0)</f>
        <v>0</v>
      </c>
      <c r="BN17" s="230">
        <f>IF(O17="W.O.",3,IF(H17="W.O.",0,SUM(BI17:BM17)))</f>
        <v>0</v>
      </c>
      <c r="BO17" s="231">
        <f>IF('Fiches match à 3'!J52&lt;'Fiches match à 3'!J54,1,0)</f>
        <v>0</v>
      </c>
      <c r="BP17" s="231">
        <f>IF('Fiches match à 3'!K52&lt;'Fiches match à 3'!K54,1,0)</f>
        <v>0</v>
      </c>
      <c r="BQ17" s="231">
        <f>IF('Fiches match à 3'!L52&lt;'Fiches match à 3'!L54,1,0)</f>
        <v>0</v>
      </c>
      <c r="BR17" s="231">
        <f>IF('Fiches match à 3'!M52&lt;'Fiches match à 3'!M54,1,0)</f>
        <v>0</v>
      </c>
      <c r="BS17" s="231">
        <f>IF('Fiches match à 3'!N52&lt;'Fiches match à 3'!N54,1,0)</f>
        <v>0</v>
      </c>
      <c r="BT17" s="230">
        <f>IF(H17="W.O.",3,IF(O17="W.O.",0,SUM(BO17:BS17)))</f>
        <v>0</v>
      </c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7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>
        <f>IF(B17="--",0,IF(B17&lt;0,-B17,IF(B17&gt;9,B17+2,11)))</f>
        <v>0</v>
      </c>
      <c r="DD17" s="46">
        <f t="shared" ref="DD17:DD18" si="63">IF(C17="--",0,IF(C17&lt;0,-C17,IF(C17&gt;9,C17+2,11)))</f>
        <v>0</v>
      </c>
      <c r="DE17" s="46">
        <f t="shared" ref="DE17:DE18" si="64">IF(D17="--",0,IF(D17&lt;0,-D17,IF(D17&gt;9,D17+2,11)))</f>
        <v>0</v>
      </c>
      <c r="DF17" s="46">
        <f t="shared" ref="DF17:DF18" si="65">IF(E17="--",0,IF(E17&lt;0,-E17,IF(E17&gt;9,E17+2,11)))</f>
        <v>0</v>
      </c>
      <c r="DG17" s="46">
        <f t="shared" ref="DG17:DG18" si="66">IF(F17="--",0,IF(F17&lt;0,-F17,IF(F17&gt;9,F17+2,11)))</f>
        <v>0</v>
      </c>
      <c r="DH17" s="47">
        <f>SUM(DC17:DG17)</f>
        <v>0</v>
      </c>
      <c r="DI17" s="46"/>
      <c r="DJ17" s="46">
        <f>IF(B17="--",0,IF(B17&lt;0,IF(B17&lt;-9,-B17+2,11),B17))</f>
        <v>0</v>
      </c>
      <c r="DK17" s="46">
        <f t="shared" ref="DK17:DK18" si="67">IF(C17="--",0,IF(C17&lt;0,IF(C17&lt;-9,-C17+2,11),C17))</f>
        <v>0</v>
      </c>
      <c r="DL17" s="46">
        <f t="shared" ref="DL17:DL18" si="68">IF(D17="--",0,IF(D17&lt;0,IF(D17&lt;-9,-D17+2,11),D17))</f>
        <v>0</v>
      </c>
      <c r="DM17" s="46">
        <f t="shared" ref="DM17:DM18" si="69">IF(E17="--",0,IF(E17&lt;0,IF(E17&lt;-9,-E17+2,11),E17))</f>
        <v>0</v>
      </c>
      <c r="DN17" s="46">
        <f t="shared" ref="DN17:DN18" si="70">IF(F17="--",0,IF(F17&lt;0,IF(F17&lt;-9,-F17+2,11),F17))</f>
        <v>0</v>
      </c>
      <c r="DO17" s="47">
        <f>SUM(DJ17:DN17)</f>
        <v>0</v>
      </c>
      <c r="DP17" s="46"/>
      <c r="DQ17" s="46"/>
    </row>
    <row r="18" spans="1:121" s="54" customFormat="1" ht="21.95" customHeight="1" x14ac:dyDescent="0.2">
      <c r="A18" s="59" t="s">
        <v>69</v>
      </c>
      <c r="B18" s="218" t="str">
        <f>IF('Fiches match à 3'!B60="","--",IF('Fiches match à 3'!B60&gt;'Fiches match à 3'!B62,'Fiches match à 3'!B62,-'Fiches match à 3'!B60))</f>
        <v>--</v>
      </c>
      <c r="C18" s="218" t="str">
        <f>IF('Fiches match à 3'!C60="","--",IF('Fiches match à 3'!C60&gt;'Fiches match à 3'!C62,'Fiches match à 3'!C62,-'Fiches match à 3'!C60))</f>
        <v>--</v>
      </c>
      <c r="D18" s="218" t="str">
        <f>IF('Fiches match à 3'!D60="","--",IF('Fiches match à 3'!D60&gt;'Fiches match à 3'!D62,'Fiches match à 3'!D62,-'Fiches match à 3'!D60))</f>
        <v>--</v>
      </c>
      <c r="E18" s="218" t="str">
        <f>IF('Fiches match à 3'!E60="","--",IF('Fiches match à 3'!E60&gt;'Fiches match à 3'!E62,'Fiches match à 3'!E62,-'Fiches match à 3'!E60))</f>
        <v>--</v>
      </c>
      <c r="F18" s="218" t="str">
        <f>IF('Fiches match à 3'!F60="","--",IF('Fiches match à 3'!F60&gt;'Fiches match à 3'!F62,'Fiches match à 3'!F62,-'Fiches match à 3'!F60))</f>
        <v>--</v>
      </c>
      <c r="G18" s="198" t="s">
        <v>516</v>
      </c>
      <c r="H18" s="414" t="str">
        <f>IF(G18="Double AB",'Equipes match à 3'!G14 &amp; " - " &amp; 'Equipes match à 3'!G15,IF(G18="Double AC",'Equipes match à 3'!G14 &amp; " - " &amp; 'Equipes match à 3'!G16,IF(G18="Double BC",'Equipes match à 3'!G15 &amp; " - " &amp; 'Equipes match à 3'!G16,"")))</f>
        <v xml:space="preserve"> - </v>
      </c>
      <c r="I18" s="414"/>
      <c r="J18" s="414"/>
      <c r="K18" s="414"/>
      <c r="L18" s="413" t="s">
        <v>39</v>
      </c>
      <c r="M18" s="413"/>
      <c r="N18" s="201" t="s">
        <v>518</v>
      </c>
      <c r="O18" s="414" t="str">
        <f>IF(N18="Double RS",'Equipes match à 3'!G20 &amp; " - " &amp; 'Equipes match à 3'!G21,IF(N18="Double RT",'Equipes match à 3'!G20 &amp; " - " &amp; 'Equipes match à 3'!G22,IF(N18="Double ST",'Equipes match à 3'!G21 &amp; " - " &amp; 'Equipes match à 3'!G22,"")))</f>
        <v xml:space="preserve"> - </v>
      </c>
      <c r="P18" s="414"/>
      <c r="Q18" s="414"/>
      <c r="R18" s="414"/>
      <c r="S18" s="52"/>
      <c r="T18" s="53"/>
      <c r="U18" s="52"/>
      <c r="V18" s="53"/>
      <c r="W18" s="50" t="str">
        <f>IF('Equipes match à 3'!J12="","",IF(H18="W.O.",0,IF(BN18=3,2,1)))</f>
        <v/>
      </c>
      <c r="X18" s="51" t="str">
        <f>IF('Equipes match à 3'!J12="","",IF(O18="W.O.",0,IF(BT18=3,2,1)))</f>
        <v/>
      </c>
      <c r="AD18" s="46">
        <v>12</v>
      </c>
      <c r="AE18" s="46">
        <v>18</v>
      </c>
      <c r="AG18" s="46">
        <v>15</v>
      </c>
      <c r="AH18" s="55"/>
      <c r="AI18" s="46"/>
      <c r="AJ18" s="46"/>
      <c r="AK18" s="46"/>
      <c r="AL18" s="46"/>
      <c r="AM18" s="46"/>
      <c r="AN18" s="47"/>
      <c r="AO18" s="46"/>
      <c r="AP18" s="46"/>
      <c r="AQ18" s="46"/>
      <c r="AR18" s="46"/>
      <c r="AS18" s="46"/>
      <c r="AT18" s="47"/>
      <c r="AU18" s="55"/>
      <c r="AV18" s="46"/>
      <c r="AW18" s="46"/>
      <c r="AX18" s="46"/>
      <c r="AY18" s="46"/>
      <c r="AZ18" s="46"/>
      <c r="BA18" s="47"/>
      <c r="BB18" s="46"/>
      <c r="BC18" s="46"/>
      <c r="BD18" s="46"/>
      <c r="BE18" s="46"/>
      <c r="BF18" s="46"/>
      <c r="BG18" s="47"/>
      <c r="BH18" s="55">
        <f>SUM(B18:F18)</f>
        <v>0</v>
      </c>
      <c r="BI18" s="231">
        <f>IF('Fiches match à 3'!B60&gt;'Fiches match à 3'!B62,1,0)</f>
        <v>0</v>
      </c>
      <c r="BJ18" s="231">
        <f>IF('Fiches match à 3'!C60&gt;'Fiches match à 3'!C62,1,0)</f>
        <v>0</v>
      </c>
      <c r="BK18" s="231">
        <f>IF('Fiches match à 3'!D60&gt;'Fiches match à 3'!D62,1,0)</f>
        <v>0</v>
      </c>
      <c r="BL18" s="231">
        <f>IF('Fiches match à 3'!E60&gt;'Fiches match à 3'!E62,1,0)</f>
        <v>0</v>
      </c>
      <c r="BM18" s="231">
        <f>IF('Fiches match à 3'!F60&gt;'Fiches match à 3'!F62,1,0)</f>
        <v>0</v>
      </c>
      <c r="BN18" s="230">
        <f>IF(O18="W.O.",3,IF(H18="W.O.",0,SUM(BI18:BM18)))</f>
        <v>0</v>
      </c>
      <c r="BO18" s="231">
        <f>IF('Fiches match à 3'!B60&lt;'Fiches match à 3'!B62,1,0)</f>
        <v>0</v>
      </c>
      <c r="BP18" s="231">
        <f>IF('Fiches match à 3'!C60&lt;'Fiches match à 3'!C62,1,0)</f>
        <v>0</v>
      </c>
      <c r="BQ18" s="231">
        <f>IF('Fiches match à 3'!D60&lt;'Fiches match à 3'!D62,1,0)</f>
        <v>0</v>
      </c>
      <c r="BR18" s="231">
        <f>IF('Fiches match à 3'!E60&lt;'Fiches match à 3'!E62,1,0)</f>
        <v>0</v>
      </c>
      <c r="BS18" s="231">
        <f>IF('Fiches match à 3'!F60&lt;'Fiches match à 3'!F62,1,0)</f>
        <v>0</v>
      </c>
      <c r="BT18" s="230">
        <f>IF(H18="W.O.",3,IF(O18="W.O.",0,SUM(BO18:BS18)))</f>
        <v>0</v>
      </c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7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>
        <f>IF(B18="--",0,IF(B18&lt;0,-B18,IF(B18&gt;9,B18+2,11)))</f>
        <v>0</v>
      </c>
      <c r="DD18" s="46">
        <f t="shared" si="63"/>
        <v>0</v>
      </c>
      <c r="DE18" s="46">
        <f t="shared" si="64"/>
        <v>0</v>
      </c>
      <c r="DF18" s="46">
        <f t="shared" si="65"/>
        <v>0</v>
      </c>
      <c r="DG18" s="46">
        <f t="shared" si="66"/>
        <v>0</v>
      </c>
      <c r="DH18" s="47">
        <f>SUM(DC18:DG18)</f>
        <v>0</v>
      </c>
      <c r="DI18" s="46"/>
      <c r="DJ18" s="46">
        <f>IF(B18="--",0,IF(B18&lt;0,IF(B18&lt;-9,-B18+2,11),B18))</f>
        <v>0</v>
      </c>
      <c r="DK18" s="46">
        <f t="shared" si="67"/>
        <v>0</v>
      </c>
      <c r="DL18" s="46">
        <f t="shared" si="68"/>
        <v>0</v>
      </c>
      <c r="DM18" s="46">
        <f t="shared" si="69"/>
        <v>0</v>
      </c>
      <c r="DN18" s="46">
        <f t="shared" si="70"/>
        <v>0</v>
      </c>
      <c r="DO18" s="47">
        <f>SUM(DJ18:DN18)</f>
        <v>0</v>
      </c>
      <c r="DP18" s="46"/>
      <c r="DQ18" s="46"/>
    </row>
    <row r="19" spans="1:121" s="54" customFormat="1" ht="21.95" customHeight="1" x14ac:dyDescent="0.2">
      <c r="A19" s="48"/>
      <c r="B19" s="218" t="str">
        <f>IF('Fiches match à 3'!J60="","--",IF('Fiches match à 3'!J60&gt;'Fiches match à 3'!J62,'Fiches match à 3'!J62,-'Fiches match à 3'!J60))</f>
        <v>--</v>
      </c>
      <c r="C19" s="218" t="str">
        <f>IF('Fiches match à 3'!K60="","--",IF('Fiches match à 3'!K60&gt;'Fiches match à 3'!K62,'Fiches match à 3'!K62,-'Fiches match à 3'!K60))</f>
        <v>--</v>
      </c>
      <c r="D19" s="218" t="str">
        <f>IF('Fiches match à 3'!L60="","--",IF('Fiches match à 3'!L60&gt;'Fiches match à 3'!L62,'Fiches match à 3'!L62,-'Fiches match à 3'!L60))</f>
        <v>--</v>
      </c>
      <c r="E19" s="218" t="str">
        <f>IF('Fiches match à 3'!M60="","--",IF('Fiches match à 3'!M60&gt;'Fiches match à 3'!M62,'Fiches match à 3'!M62,-'Fiches match à 3'!M60))</f>
        <v>--</v>
      </c>
      <c r="F19" s="218" t="str">
        <f>IF('Fiches match à 3'!N60="","--",IF('Fiches match à 3'!N60&gt;'Fiches match à 3'!N62,'Fiches match à 3'!N62,-'Fiches match à 3'!N60))</f>
        <v>--</v>
      </c>
      <c r="G19" s="49" t="s">
        <v>64</v>
      </c>
      <c r="H19" s="413" t="str">
        <f>IF('Equipes match à 3'!$G$16="W.O.",'Equipes match à 3'!$G$16,IF('Equipes match à 3'!$G$16="","",UPPER('Equipes match à 3'!$G$16) &amp; " " &amp; 'Equipes match à 3'!$L$16))</f>
        <v/>
      </c>
      <c r="I19" s="413"/>
      <c r="J19" s="413"/>
      <c r="K19" s="413"/>
      <c r="L19" s="413" t="s">
        <v>39</v>
      </c>
      <c r="M19" s="413"/>
      <c r="N19" s="227" t="s">
        <v>59</v>
      </c>
      <c r="O19" s="413" t="str">
        <f>IF('Equipes match à 3'!$G$27="W.O.",'Equipes match à 3'!$G$27,IF('Equipes match à 3'!$G$27="","",UPPER('Equipes match à 3'!$G$27) &amp; " " &amp; 'Equipes match à 3'!$L$27))</f>
        <v/>
      </c>
      <c r="P19" s="413"/>
      <c r="Q19" s="413"/>
      <c r="R19" s="413"/>
      <c r="S19" s="50" t="str">
        <f>IF('Equipes match à 3'!J12="","",IF(H19="W.O.",0,IF(AN19=3,2,1)))</f>
        <v/>
      </c>
      <c r="T19" s="51" t="str">
        <f>IF('Equipes match à 3'!J12="","",IF(O19="W.O.",0,IF(AT19=3,2,1)))</f>
        <v/>
      </c>
      <c r="U19" s="52"/>
      <c r="V19" s="53"/>
      <c r="W19" s="52"/>
      <c r="X19" s="53"/>
      <c r="AD19" s="46">
        <v>12</v>
      </c>
      <c r="AE19" s="46">
        <v>24</v>
      </c>
      <c r="AG19" s="46">
        <v>16</v>
      </c>
      <c r="AH19" s="55">
        <f>SUM(B19:F19)</f>
        <v>0</v>
      </c>
      <c r="AI19" s="231">
        <f>IF('Fiches match à 3'!J60&gt;'Fiches match à 3'!J62,1,0)</f>
        <v>0</v>
      </c>
      <c r="AJ19" s="231">
        <f>IF('Fiches match à 3'!K60&gt;'Fiches match à 3'!K62,1,0)</f>
        <v>0</v>
      </c>
      <c r="AK19" s="231">
        <f>IF('Fiches match à 3'!L60&gt;'Fiches match à 3'!L62,1,0)</f>
        <v>0</v>
      </c>
      <c r="AL19" s="231">
        <f>IF('Fiches match à 3'!M60&gt;'Fiches match à 3'!M62,1,0)</f>
        <v>0</v>
      </c>
      <c r="AM19" s="231">
        <f>IF('Fiches match à 3'!N60&gt;'Fiches match à 3'!N62,1,0)</f>
        <v>0</v>
      </c>
      <c r="AN19" s="230">
        <f>IF(O19="W.O.",3,IF(H19="W.O.",0,SUM(AI19:AM19)))</f>
        <v>0</v>
      </c>
      <c r="AO19" s="231">
        <f>IF('Fiches match à 3'!J60&lt;'Fiches match à 3'!J62,1,0)</f>
        <v>0</v>
      </c>
      <c r="AP19" s="231">
        <f>IF('Fiches match à 3'!K60&lt;'Fiches match à 3'!K62,1,0)</f>
        <v>0</v>
      </c>
      <c r="AQ19" s="231">
        <f>IF('Fiches match à 3'!L60&lt;'Fiches match à 3'!L62,1,0)</f>
        <v>0</v>
      </c>
      <c r="AR19" s="231">
        <f>IF('Fiches match à 3'!M60&lt;'Fiches match à 3'!M62,1,0)</f>
        <v>0</v>
      </c>
      <c r="AS19" s="231">
        <f>IF('Fiches match à 3'!N60&lt;'Fiches match à 3'!N62,1,0)</f>
        <v>0</v>
      </c>
      <c r="AT19" s="230">
        <f>IF(H19="W.O.",3,IF(O19="W.O.",0,SUM(AO19:AS19)))</f>
        <v>0</v>
      </c>
      <c r="AU19" s="58"/>
      <c r="AV19" s="46"/>
      <c r="AW19" s="46"/>
      <c r="AX19" s="46"/>
      <c r="AY19" s="46"/>
      <c r="AZ19" s="46"/>
      <c r="BA19" s="47"/>
      <c r="BB19" s="46"/>
      <c r="BC19" s="46"/>
      <c r="BD19" s="46"/>
      <c r="BE19" s="46"/>
      <c r="BF19" s="46"/>
      <c r="BG19" s="47"/>
      <c r="BH19" s="55"/>
      <c r="BI19" s="46"/>
      <c r="BJ19" s="46"/>
      <c r="BK19" s="46"/>
      <c r="BL19" s="46"/>
      <c r="BM19" s="46"/>
      <c r="BN19" s="47"/>
      <c r="BO19" s="46"/>
      <c r="BP19" s="46"/>
      <c r="BQ19" s="46"/>
      <c r="BR19" s="46"/>
      <c r="BS19" s="46"/>
      <c r="BT19" s="47"/>
      <c r="BU19" s="46"/>
      <c r="BV19" s="46"/>
      <c r="BW19" s="46"/>
      <c r="BX19" s="46"/>
      <c r="BY19" s="46"/>
      <c r="BZ19" s="46"/>
      <c r="CA19" s="46">
        <f>IF(B19="--",0,IF(B19&lt;0,-B19,IF(B19&gt;9,B19+2,11)))</f>
        <v>0</v>
      </c>
      <c r="CB19" s="46">
        <f>IF(C19="--",0,IF(C19&lt;0,-C19,IF(C19&gt;9,C19+2,11)))</f>
        <v>0</v>
      </c>
      <c r="CC19" s="46">
        <f t="shared" ref="CC19" si="71">IF(D19="--",0,IF(D19&lt;0,-D19,IF(D19&gt;9,D19+2,11)))</f>
        <v>0</v>
      </c>
      <c r="CD19" s="46">
        <f t="shared" ref="CD19" si="72">IF(E19="--",0,IF(E19&lt;0,-E19,IF(E19&gt;9,E19+2,11)))</f>
        <v>0</v>
      </c>
      <c r="CE19" s="46">
        <f t="shared" ref="CE19" si="73">IF(F19="--",0,IF(F19&lt;0,-F19,IF(F19&gt;9,F19+2,11)))</f>
        <v>0</v>
      </c>
      <c r="CF19" s="47">
        <f>SUM(CA19:CE19)</f>
        <v>0</v>
      </c>
      <c r="CG19" s="46"/>
      <c r="CH19" s="46">
        <f>IF(B19="--",0,IF(B19&lt;0,IF(B19&lt;-9,-B19+2,11),B19))</f>
        <v>0</v>
      </c>
      <c r="CI19" s="46">
        <f>IF(C19="--",0,IF(C19&lt;0,IF(C19&lt;-9,-C19+2,11),C19))</f>
        <v>0</v>
      </c>
      <c r="CJ19" s="46">
        <f>IF(D19="--",0,IF(D19&lt;0,IF(D19&lt;-9,-D19+2,11),D19))</f>
        <v>0</v>
      </c>
      <c r="CK19" s="46">
        <f>IF(E19="--",0,IF(E19&lt;0,IF(E19&lt;-9,-E19+2,11),E19))</f>
        <v>0</v>
      </c>
      <c r="CL19" s="46">
        <f>IF(F19="--",0,IF(F19&lt;0,IF(F19&lt;-9,-F19+2,11),F19))</f>
        <v>0</v>
      </c>
      <c r="CM19" s="47">
        <f>SUM(CH19:CL19)</f>
        <v>0</v>
      </c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</row>
    <row r="20" spans="1:121" s="54" customFormat="1" ht="21.95" customHeight="1" x14ac:dyDescent="0.2">
      <c r="A20" s="56" t="s">
        <v>70</v>
      </c>
      <c r="B20" s="218" t="str">
        <f>IF('Fiches match à 3'!B68="","--",IF('Fiches match à 3'!B68&gt;'Fiches match à 3'!B70,'Fiches match à 3'!B70,-'Fiches match à 3'!B68))</f>
        <v>--</v>
      </c>
      <c r="C20" s="218" t="str">
        <f>IF('Fiches match à 3'!C68="","--",IF('Fiches match à 3'!C68&gt;'Fiches match à 3'!C70,'Fiches match à 3'!C70,-'Fiches match à 3'!C68))</f>
        <v>--</v>
      </c>
      <c r="D20" s="218" t="str">
        <f>IF('Fiches match à 3'!D68="","--",IF('Fiches match à 3'!D68&gt;'Fiches match à 3'!D70,'Fiches match à 3'!D70,-'Fiches match à 3'!D68))</f>
        <v>--</v>
      </c>
      <c r="E20" s="218" t="str">
        <f>IF('Fiches match à 3'!E68="","--",IF('Fiches match à 3'!E68&gt;'Fiches match à 3'!E70,'Fiches match à 3'!E70,-'Fiches match à 3'!E68))</f>
        <v>--</v>
      </c>
      <c r="F20" s="218" t="str">
        <f>IF('Fiches match à 3'!F68="","--",IF('Fiches match à 3'!F68&gt;'Fiches match à 3'!F70,'Fiches match à 3'!F70,-'Fiches match à 3'!F68))</f>
        <v>--</v>
      </c>
      <c r="G20" s="49" t="s">
        <v>91</v>
      </c>
      <c r="H20" s="413" t="str">
        <f>IF('Equipes match à 3'!$G$20="W.O.",'Equipes match à 3'!$G$20,IF('Equipes match à 3'!$G$20="","",UPPER('Equipes match à 3'!$G$20) &amp; " " &amp; 'Equipes match à 3'!$L$20))</f>
        <v/>
      </c>
      <c r="I20" s="413"/>
      <c r="J20" s="413"/>
      <c r="K20" s="413"/>
      <c r="L20" s="413" t="s">
        <v>39</v>
      </c>
      <c r="M20" s="413"/>
      <c r="N20" s="227" t="s">
        <v>60</v>
      </c>
      <c r="O20" s="413" t="str">
        <f>IF('Equipes match à 3'!$G$26="W.O.",'Equipes match à 3'!$G$26,IF('Equipes match à 3'!$G$26="","",UPPER('Equipes match à 3'!$G$26) &amp; " " &amp; 'Equipes match à 3'!$L$26))</f>
        <v/>
      </c>
      <c r="P20" s="413"/>
      <c r="Q20" s="413"/>
      <c r="R20" s="413"/>
      <c r="S20" s="52"/>
      <c r="T20" s="53"/>
      <c r="U20" s="50" t="str">
        <f>IF('Equipes match à 3'!J12="","",IF(H20="W.O.",0,IF(BA20=3,2,1)))</f>
        <v/>
      </c>
      <c r="V20" s="51" t="str">
        <f>IF('Equipes match à 3'!J12="","",IF(O20="W.O.",0,IF(BG20=3,2,1)))</f>
        <v/>
      </c>
      <c r="W20" s="52"/>
      <c r="X20" s="53"/>
      <c r="AD20" s="46">
        <v>18</v>
      </c>
      <c r="AE20" s="46">
        <v>24</v>
      </c>
      <c r="AG20" s="46">
        <v>17</v>
      </c>
      <c r="AH20" s="55"/>
      <c r="AI20" s="46"/>
      <c r="AJ20" s="46"/>
      <c r="AK20" s="46"/>
      <c r="AL20" s="46"/>
      <c r="AM20" s="46"/>
      <c r="AN20" s="47"/>
      <c r="AO20" s="46"/>
      <c r="AP20" s="46"/>
      <c r="AQ20" s="46"/>
      <c r="AR20" s="46"/>
      <c r="AS20" s="46"/>
      <c r="AT20" s="47"/>
      <c r="AU20" s="55">
        <f>SUM(B20:F20)</f>
        <v>0</v>
      </c>
      <c r="AV20" s="231">
        <f>IF('Fiches match à 3'!B68&gt;'Fiches match à 3'!B70,1,0)</f>
        <v>0</v>
      </c>
      <c r="AW20" s="231">
        <f>IF('Fiches match à 3'!C68&gt;'Fiches match à 3'!C70,1,0)</f>
        <v>0</v>
      </c>
      <c r="AX20" s="231">
        <f>IF('Fiches match à 3'!D68&gt;'Fiches match à 3'!D70,1,0)</f>
        <v>0</v>
      </c>
      <c r="AY20" s="231">
        <f>IF('Fiches match à 3'!E68&gt;'Fiches match à 3'!E70,1,0)</f>
        <v>0</v>
      </c>
      <c r="AZ20" s="231">
        <f>IF('Fiches match à 3'!F68&gt;'Fiches match à 3'!F70,1,0)</f>
        <v>0</v>
      </c>
      <c r="BA20" s="230">
        <f>IF(O20="W.O.",3,IF(H20="W.O.",0,SUM(AV20:AZ20)))</f>
        <v>0</v>
      </c>
      <c r="BB20" s="231">
        <f>IF('Fiches match à 3'!B68&lt;'Fiches match à 3'!B70,1,0)</f>
        <v>0</v>
      </c>
      <c r="BC20" s="231">
        <f>IF('Fiches match à 3'!C68&lt;'Fiches match à 3'!C70,1,0)</f>
        <v>0</v>
      </c>
      <c r="BD20" s="231">
        <f>IF('Fiches match à 3'!D68&lt;'Fiches match à 3'!D70,1,0)</f>
        <v>0</v>
      </c>
      <c r="BE20" s="231">
        <f>IF('Fiches match à 3'!E68&lt;'Fiches match à 3'!E70,1,0)</f>
        <v>0</v>
      </c>
      <c r="BF20" s="231">
        <f>IF('Fiches match à 3'!F68&lt;'Fiches match à 3'!F70,1,0)</f>
        <v>0</v>
      </c>
      <c r="BG20" s="230">
        <f>IF(H20="W.O.",3,IF(O20="W.O.",0,SUM(BB20:BF20)))</f>
        <v>0</v>
      </c>
      <c r="BH20" s="58"/>
      <c r="BI20" s="46"/>
      <c r="BJ20" s="46"/>
      <c r="BK20" s="46"/>
      <c r="BL20" s="46"/>
      <c r="BM20" s="46"/>
      <c r="BN20" s="47"/>
      <c r="BO20" s="46"/>
      <c r="BP20" s="46"/>
      <c r="BQ20" s="46"/>
      <c r="BR20" s="46"/>
      <c r="BS20" s="46"/>
      <c r="BT20" s="47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7"/>
      <c r="CG20" s="46"/>
      <c r="CH20" s="46"/>
      <c r="CI20" s="46"/>
      <c r="CJ20" s="46"/>
      <c r="CK20" s="46"/>
      <c r="CL20" s="46"/>
      <c r="CM20" s="46"/>
      <c r="CN20" s="46"/>
      <c r="CO20" s="46">
        <f>IF(B20="--",0,IF(B20&lt;0,-B20,IF(B20&gt;9,B20+2,11)))</f>
        <v>0</v>
      </c>
      <c r="CP20" s="46">
        <f t="shared" ref="CP20" si="74">IF(C20="--",0,IF(C20&lt;0,-C20,IF(C20&gt;9,C20+2,11)))</f>
        <v>0</v>
      </c>
      <c r="CQ20" s="46">
        <f t="shared" ref="CQ20" si="75">IF(D20="--",0,IF(D20&lt;0,-D20,IF(D20&gt;9,D20+2,11)))</f>
        <v>0</v>
      </c>
      <c r="CR20" s="46">
        <f t="shared" ref="CR20" si="76">IF(E20="--",0,IF(E20&lt;0,-E20,IF(E20&gt;9,E20+2,11)))</f>
        <v>0</v>
      </c>
      <c r="CS20" s="46">
        <f t="shared" ref="CS20" si="77">IF(F20="--",0,IF(F20&lt;0,-F20,IF(F20&gt;9,F20+2,11)))</f>
        <v>0</v>
      </c>
      <c r="CT20" s="47">
        <f>SUM(CO20:CS20)</f>
        <v>0</v>
      </c>
      <c r="CU20" s="46"/>
      <c r="CV20" s="46">
        <f>IF(B20="--",0,IF(B20&lt;0,IF(B20&lt;-9,-B20+2,11),B20))</f>
        <v>0</v>
      </c>
      <c r="CW20" s="46">
        <f t="shared" ref="CW20" si="78">IF(C20="--",0,IF(C20&lt;0,IF(C20&lt;-9,-C20+2,11),C20))</f>
        <v>0</v>
      </c>
      <c r="CX20" s="46">
        <f t="shared" ref="CX20" si="79">IF(D20="--",0,IF(D20&lt;0,IF(D20&lt;-9,-D20+2,11),D20))</f>
        <v>0</v>
      </c>
      <c r="CY20" s="46">
        <f t="shared" ref="CY20" si="80">IF(E20="--",0,IF(E20&lt;0,IF(E20&lt;-9,-E20+2,11),E20))</f>
        <v>0</v>
      </c>
      <c r="CZ20" s="46">
        <f t="shared" ref="CZ20" si="81">IF(F20="--",0,IF(F20&lt;0,IF(F20&lt;-9,-F20+2,11),F20))</f>
        <v>0</v>
      </c>
      <c r="DA20" s="47">
        <f>SUM(CV20:CZ20)</f>
        <v>0</v>
      </c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</row>
    <row r="21" spans="1:121" s="54" customFormat="1" ht="21.95" customHeight="1" x14ac:dyDescent="0.2">
      <c r="A21" s="57"/>
      <c r="B21" s="218" t="str">
        <f>IF('Fiches match à 3'!J68="","--",IF('Fiches match à 3'!J68&gt;'Fiches match à 3'!J70,'Fiches match à 3'!J70,-'Fiches match à 3'!J68))</f>
        <v>--</v>
      </c>
      <c r="C21" s="218" t="str">
        <f>IF('Fiches match à 3'!K68="","--",IF('Fiches match à 3'!K68&gt;'Fiches match à 3'!K70,'Fiches match à 3'!K70,-'Fiches match à 3'!K68))</f>
        <v>--</v>
      </c>
      <c r="D21" s="218" t="str">
        <f>IF('Fiches match à 3'!L68="","--",IF('Fiches match à 3'!L68&gt;'Fiches match à 3'!L70,'Fiches match à 3'!L70,-'Fiches match à 3'!L68))</f>
        <v>--</v>
      </c>
      <c r="E21" s="218" t="str">
        <f>IF('Fiches match à 3'!M68="","--",IF('Fiches match à 3'!M68&gt;'Fiches match à 3'!M70,'Fiches match à 3'!M70,-'Fiches match à 3'!M68))</f>
        <v>--</v>
      </c>
      <c r="F21" s="218" t="str">
        <f>IF('Fiches match à 3'!N68="","--",IF('Fiches match à 3'!N68&gt;'Fiches match à 3'!N70,'Fiches match à 3'!N70,-'Fiches match à 3'!N68))</f>
        <v>--</v>
      </c>
      <c r="G21" s="49" t="s">
        <v>71</v>
      </c>
      <c r="H21" s="413" t="str">
        <f>IF('Equipes match à 3'!$G$14="W.O.",'Equipes match à 3'!$G$14,IF('Equipes match à 3'!$G$14="","",UPPER('Equipes match à 3'!$G$14) &amp; " " &amp; 'Equipes match à 3'!$L$14))</f>
        <v/>
      </c>
      <c r="I21" s="413"/>
      <c r="J21" s="413"/>
      <c r="K21" s="413"/>
      <c r="L21" s="413" t="s">
        <v>39</v>
      </c>
      <c r="M21" s="413"/>
      <c r="N21" s="227" t="s">
        <v>88</v>
      </c>
      <c r="O21" s="413" t="str">
        <f>IF('Equipes match à 3'!$G$21="W.O.",'Equipes match à 3'!$G$21,IF('Equipes match à 3'!$G$21="","",UPPER('Equipes match à 3'!$G$21) &amp; " " &amp; 'Equipes match à 3'!$L$21))</f>
        <v/>
      </c>
      <c r="P21" s="413"/>
      <c r="Q21" s="413"/>
      <c r="R21" s="413"/>
      <c r="S21" s="52"/>
      <c r="T21" s="53"/>
      <c r="U21" s="52"/>
      <c r="V21" s="53"/>
      <c r="W21" s="50" t="str">
        <f>IF('Equipes match à 3'!J12="","",IF(H21="W.O.",0,IF(BN21=3,2,1)))</f>
        <v/>
      </c>
      <c r="X21" s="51" t="str">
        <f>IF('Equipes match à 3'!J12="","",IF(O21="W.O.",0,IF(BT21=3,2,1)))</f>
        <v/>
      </c>
      <c r="AD21" s="46">
        <v>12</v>
      </c>
      <c r="AE21" s="46">
        <v>18</v>
      </c>
      <c r="AG21" s="46">
        <v>18</v>
      </c>
      <c r="AH21" s="55"/>
      <c r="AI21" s="46"/>
      <c r="AJ21" s="46"/>
      <c r="AK21" s="46"/>
      <c r="AL21" s="46"/>
      <c r="AM21" s="46"/>
      <c r="AN21" s="47"/>
      <c r="AO21" s="46"/>
      <c r="AP21" s="46"/>
      <c r="AQ21" s="46"/>
      <c r="AR21" s="46"/>
      <c r="AS21" s="46"/>
      <c r="AT21" s="47"/>
      <c r="AU21" s="55"/>
      <c r="AV21" s="46"/>
      <c r="AW21" s="46"/>
      <c r="AX21" s="46"/>
      <c r="AY21" s="46"/>
      <c r="AZ21" s="46"/>
      <c r="BA21" s="47"/>
      <c r="BB21" s="46"/>
      <c r="BC21" s="46"/>
      <c r="BD21" s="46"/>
      <c r="BE21" s="46"/>
      <c r="BF21" s="46"/>
      <c r="BG21" s="47"/>
      <c r="BH21" s="55">
        <f>SUM(B21:F21)</f>
        <v>0</v>
      </c>
      <c r="BI21" s="231">
        <f>IF('Fiches match à 3'!J68&gt;'Fiches match à 3'!J70,1,0)</f>
        <v>0</v>
      </c>
      <c r="BJ21" s="231">
        <f>IF('Fiches match à 3'!K68&gt;'Fiches match à 3'!K70,1,0)</f>
        <v>0</v>
      </c>
      <c r="BK21" s="231">
        <f>IF('Fiches match à 3'!L68&gt;'Fiches match à 3'!L70,1,0)</f>
        <v>0</v>
      </c>
      <c r="BL21" s="231">
        <f>IF('Fiches match à 3'!M68&gt;'Fiches match à 3'!M70,1,0)</f>
        <v>0</v>
      </c>
      <c r="BM21" s="231">
        <f>IF('Fiches match à 3'!N68&gt;'Fiches match à 3'!N70,1,0)</f>
        <v>0</v>
      </c>
      <c r="BN21" s="230">
        <f>IF(O21="W.O.",3,IF(H21="W.O.",0,SUM(BI21:BM21)))</f>
        <v>0</v>
      </c>
      <c r="BO21" s="231">
        <f>IF('Fiches match à 3'!J68&lt;'Fiches match à 3'!J70,1,0)</f>
        <v>0</v>
      </c>
      <c r="BP21" s="231">
        <f>IF('Fiches match à 3'!K68&lt;'Fiches match à 3'!K70,1,0)</f>
        <v>0</v>
      </c>
      <c r="BQ21" s="231">
        <f>IF('Fiches match à 3'!L68&lt;'Fiches match à 3'!L70,1,0)</f>
        <v>0</v>
      </c>
      <c r="BR21" s="231">
        <f>IF('Fiches match à 3'!M68&lt;'Fiches match à 3'!M70,1,0)</f>
        <v>0</v>
      </c>
      <c r="BS21" s="231">
        <f>IF('Fiches match à 3'!N68&lt;'Fiches match à 3'!N70,1,0)</f>
        <v>0</v>
      </c>
      <c r="BT21" s="230">
        <f>IF(H21="W.O.",3,IF(O21="W.O.",0,SUM(BO21:BS21)))</f>
        <v>0</v>
      </c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>
        <f>IF(B21="--",0,IF(B21&lt;0,-B21,IF(B21&gt;9,B21+2,11)))</f>
        <v>0</v>
      </c>
      <c r="DD21" s="46">
        <f t="shared" ref="DD21" si="82">IF(C21="--",0,IF(C21&lt;0,-C21,IF(C21&gt;9,C21+2,11)))</f>
        <v>0</v>
      </c>
      <c r="DE21" s="46">
        <f t="shared" ref="DE21" si="83">IF(D21="--",0,IF(D21&lt;0,-D21,IF(D21&gt;9,D21+2,11)))</f>
        <v>0</v>
      </c>
      <c r="DF21" s="46">
        <f t="shared" ref="DF21" si="84">IF(E21="--",0,IF(E21&lt;0,-E21,IF(E21&gt;9,E21+2,11)))</f>
        <v>0</v>
      </c>
      <c r="DG21" s="46">
        <f t="shared" ref="DG21" si="85">IF(F21="--",0,IF(F21&lt;0,-F21,IF(F21&gt;9,F21+2,11)))</f>
        <v>0</v>
      </c>
      <c r="DH21" s="47">
        <f>SUM(DC21:DG21)</f>
        <v>0</v>
      </c>
      <c r="DI21" s="46"/>
      <c r="DJ21" s="46">
        <f>IF(B21="--",0,IF(B21&lt;0,IF(B21&lt;-9,-B21+2,11),B21))</f>
        <v>0</v>
      </c>
      <c r="DK21" s="46">
        <f t="shared" ref="DK21" si="86">IF(C21="--",0,IF(C21&lt;0,IF(C21&lt;-9,-C21+2,11),C21))</f>
        <v>0</v>
      </c>
      <c r="DL21" s="46">
        <f t="shared" ref="DL21" si="87">IF(D21="--",0,IF(D21&lt;0,IF(D21&lt;-9,-D21+2,11),D21))</f>
        <v>0</v>
      </c>
      <c r="DM21" s="46">
        <f t="shared" ref="DM21" si="88">IF(E21="--",0,IF(E21&lt;0,IF(E21&lt;-9,-E21+2,11),E21))</f>
        <v>0</v>
      </c>
      <c r="DN21" s="46">
        <f t="shared" ref="DN21" si="89">IF(F21="--",0,IF(F21&lt;0,IF(F21&lt;-9,-F21+2,11),F21))</f>
        <v>0</v>
      </c>
      <c r="DO21" s="47">
        <f>SUM(DJ21:DN21)</f>
        <v>0</v>
      </c>
      <c r="DP21" s="46"/>
      <c r="DQ21" s="46"/>
    </row>
    <row r="22" spans="1:121" s="54" customFormat="1" ht="21.95" customHeight="1" x14ac:dyDescent="0.2">
      <c r="A22" s="48"/>
      <c r="B22" s="218" t="str">
        <f>IF('Fiches match à 3'!B76="","--",IF('Fiches match à 3'!B76&gt;'Fiches match à 3'!B78,'Fiches match à 3'!B78,-'Fiches match à 3'!B76))</f>
        <v>--</v>
      </c>
      <c r="C22" s="218" t="str">
        <f>IF('Fiches match à 3'!C76="","--",IF('Fiches match à 3'!C76&gt;'Fiches match à 3'!C78,'Fiches match à 3'!C78,-'Fiches match à 3'!C76))</f>
        <v>--</v>
      </c>
      <c r="D22" s="218" t="str">
        <f>IF('Fiches match à 3'!D76="","--",IF('Fiches match à 3'!D76&gt;'Fiches match à 3'!D78,'Fiches match à 3'!D78,-'Fiches match à 3'!D76))</f>
        <v>--</v>
      </c>
      <c r="E22" s="218" t="str">
        <f>IF('Fiches match à 3'!E76="","--",IF('Fiches match à 3'!E76&gt;'Fiches match à 3'!E78,'Fiches match à 3'!E78,-'Fiches match à 3'!E76))</f>
        <v>--</v>
      </c>
      <c r="F22" s="218" t="str">
        <f>IF('Fiches match à 3'!F76="","--",IF('Fiches match à 3'!F76&gt;'Fiches match à 3'!F78,'Fiches match à 3'!F78,-'Fiches match à 3'!F76))</f>
        <v>--</v>
      </c>
      <c r="G22" s="49" t="s">
        <v>53</v>
      </c>
      <c r="H22" s="413" t="str">
        <f>IF('Equipes match à 3'!$G$15="W.O.",'Equipes match à 3'!$G$15,IF('Equipes match à 3'!$G$15="","",UPPER('Equipes match à 3'!$G$15) &amp; " " &amp; 'Equipes match à 3'!$L$15))</f>
        <v/>
      </c>
      <c r="I22" s="413"/>
      <c r="J22" s="413"/>
      <c r="K22" s="413"/>
      <c r="L22" s="413" t="s">
        <v>39</v>
      </c>
      <c r="M22" s="413"/>
      <c r="N22" s="227" t="s">
        <v>65</v>
      </c>
      <c r="O22" s="413" t="str">
        <f>IF('Equipes match à 3'!$G$28="W.O.",'Equipes match à 3'!$G$28,IF('Equipes match à 3'!$G$28="","",UPPER('Equipes match à 3'!$G$28) &amp; " " &amp; 'Equipes match à 3'!$L$28))</f>
        <v/>
      </c>
      <c r="P22" s="413"/>
      <c r="Q22" s="413"/>
      <c r="R22" s="413"/>
      <c r="S22" s="50" t="str">
        <f>IF('Equipes match à 3'!J12="","",IF(H22="W.O.",0,IF(AN22=3,2,1)))</f>
        <v/>
      </c>
      <c r="T22" s="51" t="str">
        <f>IF('Equipes match à 3'!J12="","",IF(O22="W.O.",0,IF(AT22=3,2,1)))</f>
        <v/>
      </c>
      <c r="U22" s="52"/>
      <c r="V22" s="53"/>
      <c r="W22" s="52"/>
      <c r="X22" s="53"/>
      <c r="AD22" s="46">
        <v>12</v>
      </c>
      <c r="AE22" s="46">
        <v>24</v>
      </c>
      <c r="AG22" s="46">
        <v>19</v>
      </c>
      <c r="AH22" s="55">
        <f>SUM(B22:F22)</f>
        <v>0</v>
      </c>
      <c r="AI22" s="231">
        <f>IF('Fiches match à 3'!B76&gt;'Fiches match à 3'!B78,1,0)</f>
        <v>0</v>
      </c>
      <c r="AJ22" s="231">
        <f>IF('Fiches match à 3'!C76&gt;'Fiches match à 3'!C78,1,0)</f>
        <v>0</v>
      </c>
      <c r="AK22" s="231">
        <f>IF('Fiches match à 3'!D76&gt;'Fiches match à 3'!D78,1,0)</f>
        <v>0</v>
      </c>
      <c r="AL22" s="231">
        <f>IF('Fiches match à 3'!E76&gt;'Fiches match à 3'!E78,1,0)</f>
        <v>0</v>
      </c>
      <c r="AM22" s="231">
        <f>IF('Fiches match à 3'!F76&gt;'Fiches match à 3'!F78,1,0)</f>
        <v>0</v>
      </c>
      <c r="AN22" s="230">
        <f>IF(O22="W.O.",3,IF(H22="W.O.",0,SUM(AI22:AM22)))</f>
        <v>0</v>
      </c>
      <c r="AO22" s="231">
        <f>IF('Fiches match à 3'!B76&lt;'Fiches match à 3'!B78,1,0)</f>
        <v>0</v>
      </c>
      <c r="AP22" s="231">
        <f>IF('Fiches match à 3'!C76&lt;'Fiches match à 3'!C78,1,0)</f>
        <v>0</v>
      </c>
      <c r="AQ22" s="231">
        <f>IF('Fiches match à 3'!D76&lt;'Fiches match à 3'!D78,1,0)</f>
        <v>0</v>
      </c>
      <c r="AR22" s="231">
        <f>IF('Fiches match à 3'!E76&lt;'Fiches match à 3'!E78,1,0)</f>
        <v>0</v>
      </c>
      <c r="AS22" s="231">
        <f>IF('Fiches match à 3'!F76&lt;'Fiches match à 3'!F78,1,0)</f>
        <v>0</v>
      </c>
      <c r="AT22" s="230">
        <f>IF(H22="W.O.",3,IF(O22="W.O.",0,SUM(AO22:AS22)))</f>
        <v>0</v>
      </c>
      <c r="AU22" s="58"/>
      <c r="AV22" s="46"/>
      <c r="AW22" s="46"/>
      <c r="AX22" s="46"/>
      <c r="AY22" s="46"/>
      <c r="AZ22" s="46"/>
      <c r="BA22" s="47"/>
      <c r="BB22" s="46"/>
      <c r="BC22" s="46"/>
      <c r="BD22" s="46"/>
      <c r="BE22" s="46"/>
      <c r="BF22" s="46"/>
      <c r="BG22" s="47"/>
      <c r="BH22" s="55"/>
      <c r="BI22" s="46"/>
      <c r="BJ22" s="46"/>
      <c r="BK22" s="46"/>
      <c r="BL22" s="46"/>
      <c r="BM22" s="46"/>
      <c r="BN22" s="47"/>
      <c r="BO22" s="46"/>
      <c r="BP22" s="46"/>
      <c r="BQ22" s="46"/>
      <c r="BR22" s="46"/>
      <c r="BS22" s="46"/>
      <c r="BT22" s="47"/>
      <c r="BU22" s="46"/>
      <c r="BV22" s="46"/>
      <c r="BW22" s="46"/>
      <c r="BX22" s="46"/>
      <c r="BY22" s="46"/>
      <c r="BZ22" s="46"/>
      <c r="CA22" s="46">
        <f>IF(B22="--",0,IF(B22&lt;0,-B22,IF(B22&gt;9,B22+2,11)))</f>
        <v>0</v>
      </c>
      <c r="CB22" s="46">
        <f>IF(C22="--",0,IF(C22&lt;0,-C22,IF(C22&gt;9,C22+2,11)))</f>
        <v>0</v>
      </c>
      <c r="CC22" s="46">
        <f t="shared" ref="CC22" si="90">IF(D22="--",0,IF(D22&lt;0,-D22,IF(D22&gt;9,D22+2,11)))</f>
        <v>0</v>
      </c>
      <c r="CD22" s="46">
        <f t="shared" ref="CD22" si="91">IF(E22="--",0,IF(E22&lt;0,-E22,IF(E22&gt;9,E22+2,11)))</f>
        <v>0</v>
      </c>
      <c r="CE22" s="46">
        <f t="shared" ref="CE22" si="92">IF(F22="--",0,IF(F22&lt;0,-F22,IF(F22&gt;9,F22+2,11)))</f>
        <v>0</v>
      </c>
      <c r="CF22" s="47">
        <f>SUM(CA22:CE22)</f>
        <v>0</v>
      </c>
      <c r="CG22" s="46"/>
      <c r="CH22" s="46">
        <f>IF(B22="--",0,IF(B22&lt;0,IF(B22&lt;-9,-B22+2,11),B22))</f>
        <v>0</v>
      </c>
      <c r="CI22" s="46">
        <f>IF(C22="--",0,IF(C22&lt;0,IF(C22&lt;-9,-C22+2,11),C22))</f>
        <v>0</v>
      </c>
      <c r="CJ22" s="46">
        <f>IF(D22="--",0,IF(D22&lt;0,IF(D22&lt;-9,-D22+2,11),D22))</f>
        <v>0</v>
      </c>
      <c r="CK22" s="46">
        <f>IF(E22="--",0,IF(E22&lt;0,IF(E22&lt;-9,-E22+2,11),E22))</f>
        <v>0</v>
      </c>
      <c r="CL22" s="46">
        <f>IF(F22="--",0,IF(F22&lt;0,IF(F22&lt;-9,-F22+2,11),F22))</f>
        <v>0</v>
      </c>
      <c r="CM22" s="47">
        <f>SUM(CH22:CL22)</f>
        <v>0</v>
      </c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</row>
    <row r="23" spans="1:121" s="54" customFormat="1" ht="21.95" customHeight="1" x14ac:dyDescent="0.2">
      <c r="A23" s="56" t="s">
        <v>72</v>
      </c>
      <c r="B23" s="218" t="str">
        <f>IF('Fiches match à 3'!J76="","--",IF('Fiches match à 3'!J76&gt;'Fiches match à 3'!J78,'Fiches match à 3'!J78,-'Fiches match à 3'!J76))</f>
        <v>--</v>
      </c>
      <c r="C23" s="218" t="str">
        <f>IF('Fiches match à 3'!K76="","--",IF('Fiches match à 3'!K76&gt;'Fiches match à 3'!K78,'Fiches match à 3'!K78,-'Fiches match à 3'!K76))</f>
        <v>--</v>
      </c>
      <c r="D23" s="218" t="str">
        <f>IF('Fiches match à 3'!L76="","--",IF('Fiches match à 3'!L76&gt;'Fiches match à 3'!L78,'Fiches match à 3'!L78,-'Fiches match à 3'!L76))</f>
        <v>--</v>
      </c>
      <c r="E23" s="218" t="str">
        <f>IF('Fiches match à 3'!M76="","--",IF('Fiches match à 3'!M76&gt;'Fiches match à 3'!M78,'Fiches match à 3'!M78,-'Fiches match à 3'!M76))</f>
        <v>--</v>
      </c>
      <c r="F23" s="218" t="str">
        <f>IF('Fiches match à 3'!N76="","--",IF('Fiches match à 3'!N76&gt;'Fiches match à 3'!N78,'Fiches match à 3'!N78,-'Fiches match à 3'!N76))</f>
        <v>--</v>
      </c>
      <c r="G23" s="49" t="s">
        <v>87</v>
      </c>
      <c r="H23" s="413" t="str">
        <f>IF('Equipes match à 3'!$G$22="W.O.",'Equipes match à 3'!$G$22,IF('Equipes match à 3'!$G$22="","",UPPER('Equipes match à 3'!$G$22) &amp; " " &amp; 'Equipes match à 3'!$L$22))</f>
        <v/>
      </c>
      <c r="I23" s="413"/>
      <c r="J23" s="413"/>
      <c r="K23" s="413"/>
      <c r="L23" s="413" t="s">
        <v>39</v>
      </c>
      <c r="M23" s="413"/>
      <c r="N23" s="227" t="s">
        <v>66</v>
      </c>
      <c r="O23" s="413" t="str">
        <f>IF('Equipes match à 3'!$G$27="W.O.",'Equipes match à 3'!$G$27,IF('Equipes match à 3'!$G$27="","",UPPER('Equipes match à 3'!$G$27) &amp; " " &amp; 'Equipes match à 3'!$L$27))</f>
        <v/>
      </c>
      <c r="P23" s="413"/>
      <c r="Q23" s="413"/>
      <c r="R23" s="413"/>
      <c r="S23" s="52"/>
      <c r="T23" s="53"/>
      <c r="U23" s="50" t="str">
        <f>IF('Equipes match à 3'!J12="","",IF(H23="W.O.",0,IF(BA23=3,2,1)))</f>
        <v/>
      </c>
      <c r="V23" s="51" t="str">
        <f>IF('Equipes match à 3'!J12="","",IF(O23="W.O.",0,IF(BG23=3,2,1)))</f>
        <v/>
      </c>
      <c r="W23" s="52"/>
      <c r="X23" s="53"/>
      <c r="AD23" s="46">
        <v>18</v>
      </c>
      <c r="AE23" s="46">
        <v>24</v>
      </c>
      <c r="AG23" s="46">
        <v>20</v>
      </c>
      <c r="AH23" s="55"/>
      <c r="AI23" s="46"/>
      <c r="AJ23" s="46"/>
      <c r="AK23" s="46"/>
      <c r="AL23" s="46"/>
      <c r="AM23" s="46"/>
      <c r="AN23" s="47"/>
      <c r="AO23" s="46"/>
      <c r="AP23" s="46"/>
      <c r="AQ23" s="46"/>
      <c r="AR23" s="46"/>
      <c r="AS23" s="46"/>
      <c r="AT23" s="47"/>
      <c r="AU23" s="55">
        <f>SUM(B23:F23)</f>
        <v>0</v>
      </c>
      <c r="AV23" s="231">
        <f>IF('Fiches match à 3'!J76&gt;'Fiches match à 3'!J78,1,0)</f>
        <v>0</v>
      </c>
      <c r="AW23" s="231">
        <f>IF('Fiches match à 3'!K76&gt;'Fiches match à 3'!K78,1,0)</f>
        <v>0</v>
      </c>
      <c r="AX23" s="231">
        <f>IF('Fiches match à 3'!L76&gt;'Fiches match à 3'!L78,1,0)</f>
        <v>0</v>
      </c>
      <c r="AY23" s="231">
        <f>IF('Fiches match à 3'!M76&gt;'Fiches match à 3'!M78,1,0)</f>
        <v>0</v>
      </c>
      <c r="AZ23" s="231">
        <f>IF('Fiches match à 3'!N76&gt;'Fiches match à 3'!N78,1,0)</f>
        <v>0</v>
      </c>
      <c r="BA23" s="230">
        <f>IF(O23="W.O.",3,IF(H23="W.O.",0,SUM(AV23:AZ23)))</f>
        <v>0</v>
      </c>
      <c r="BB23" s="231">
        <f>IF('Fiches match à 3'!J76&lt;'Fiches match à 3'!J78,1,0)</f>
        <v>0</v>
      </c>
      <c r="BC23" s="231">
        <f>IF('Fiches match à 3'!K76&lt;'Fiches match à 3'!K78,1,0)</f>
        <v>0</v>
      </c>
      <c r="BD23" s="231">
        <f>IF('Fiches match à 3'!L76&lt;'Fiches match à 3'!L78,1,0)</f>
        <v>0</v>
      </c>
      <c r="BE23" s="231">
        <f>IF('Fiches match à 3'!M76&lt;'Fiches match à 3'!M78,1,0)</f>
        <v>0</v>
      </c>
      <c r="BF23" s="231">
        <f>IF('Fiches match à 3'!N76&lt;'Fiches match à 3'!N78,1,0)</f>
        <v>0</v>
      </c>
      <c r="BG23" s="230">
        <f>IF(H23="W.O.",3,IF(O23="W.O.",0,SUM(BB23:BF23)))</f>
        <v>0</v>
      </c>
      <c r="BH23" s="58"/>
      <c r="BI23" s="46"/>
      <c r="BJ23" s="46"/>
      <c r="BK23" s="46"/>
      <c r="BL23" s="46"/>
      <c r="BM23" s="46"/>
      <c r="BN23" s="47"/>
      <c r="BO23" s="46"/>
      <c r="BP23" s="46"/>
      <c r="BQ23" s="46"/>
      <c r="BR23" s="46"/>
      <c r="BS23" s="46"/>
      <c r="BT23" s="47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7"/>
      <c r="CG23" s="46"/>
      <c r="CH23" s="46"/>
      <c r="CI23" s="46"/>
      <c r="CJ23" s="46"/>
      <c r="CK23" s="46"/>
      <c r="CL23" s="46"/>
      <c r="CM23" s="46"/>
      <c r="CN23" s="46"/>
      <c r="CO23" s="46">
        <f>IF(B23="--",0,IF(B23&lt;0,-B23,IF(B23&gt;9,B23+2,11)))</f>
        <v>0</v>
      </c>
      <c r="CP23" s="46">
        <f t="shared" ref="CP23" si="93">IF(C23="--",0,IF(C23&lt;0,-C23,IF(C23&gt;9,C23+2,11)))</f>
        <v>0</v>
      </c>
      <c r="CQ23" s="46">
        <f t="shared" ref="CQ23" si="94">IF(D23="--",0,IF(D23&lt;0,-D23,IF(D23&gt;9,D23+2,11)))</f>
        <v>0</v>
      </c>
      <c r="CR23" s="46">
        <f t="shared" ref="CR23" si="95">IF(E23="--",0,IF(E23&lt;0,-E23,IF(E23&gt;9,E23+2,11)))</f>
        <v>0</v>
      </c>
      <c r="CS23" s="46">
        <f t="shared" ref="CS23" si="96">IF(F23="--",0,IF(F23&lt;0,-F23,IF(F23&gt;9,F23+2,11)))</f>
        <v>0</v>
      </c>
      <c r="CT23" s="47">
        <f>SUM(CO23:CS23)</f>
        <v>0</v>
      </c>
      <c r="CU23" s="46"/>
      <c r="CV23" s="46">
        <f>IF(B23="--",0,IF(B23&lt;0,IF(B23&lt;-9,-B23+2,11),B23))</f>
        <v>0</v>
      </c>
      <c r="CW23" s="46">
        <f t="shared" ref="CW23" si="97">IF(C23="--",0,IF(C23&lt;0,IF(C23&lt;-9,-C23+2,11),C23))</f>
        <v>0</v>
      </c>
      <c r="CX23" s="46">
        <f t="shared" ref="CX23" si="98">IF(D23="--",0,IF(D23&lt;0,IF(D23&lt;-9,-D23+2,11),D23))</f>
        <v>0</v>
      </c>
      <c r="CY23" s="46">
        <f t="shared" ref="CY23" si="99">IF(E23="--",0,IF(E23&lt;0,IF(E23&lt;-9,-E23+2,11),E23))</f>
        <v>0</v>
      </c>
      <c r="CZ23" s="46">
        <f t="shared" ref="CZ23" si="100">IF(F23="--",0,IF(F23&lt;0,IF(F23&lt;-9,-F23+2,11),F23))</f>
        <v>0</v>
      </c>
      <c r="DA23" s="47">
        <f>SUM(CV23:CZ23)</f>
        <v>0</v>
      </c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</row>
    <row r="24" spans="1:121" s="54" customFormat="1" ht="21.95" customHeight="1" thickBot="1" x14ac:dyDescent="0.25">
      <c r="A24" s="57"/>
      <c r="B24" s="218" t="str">
        <f>IF('Fiches match à 3'!B84="","--",IF('Fiches match à 3'!B84&gt;'Fiches match à 3'!B86,'Fiches match à 3'!B86,-'Fiches match à 3'!B84))</f>
        <v>--</v>
      </c>
      <c r="C24" s="218" t="str">
        <f>IF('Fiches match à 3'!C84="","--",IF('Fiches match à 3'!C84&gt;'Fiches match à 3'!C86,'Fiches match à 3'!C86,-'Fiches match à 3'!C84))</f>
        <v>--</v>
      </c>
      <c r="D24" s="218" t="str">
        <f>IF('Fiches match à 3'!D84="","--",IF('Fiches match à 3'!D84&gt;'Fiches match à 3'!D86,'Fiches match à 3'!D86,-'Fiches match à 3'!D84))</f>
        <v>--</v>
      </c>
      <c r="E24" s="218" t="str">
        <f>IF('Fiches match à 3'!E84="","--",IF('Fiches match à 3'!E84&gt;'Fiches match à 3'!E86,'Fiches match à 3'!E86,-'Fiches match à 3'!E84))</f>
        <v>--</v>
      </c>
      <c r="F24" s="218" t="str">
        <f>IF('Fiches match à 3'!F84="","--",IF('Fiches match à 3'!F84&gt;'Fiches match à 3'!F86,'Fiches match à 3'!F86,-'Fiches match à 3'!F84))</f>
        <v>--</v>
      </c>
      <c r="G24" s="49" t="s">
        <v>71</v>
      </c>
      <c r="H24" s="413" t="str">
        <f>IF('Equipes match à 3'!$G$14="W.O.",'Equipes match à 3'!$G$14,IF('Equipes match à 3'!$G$14="","",UPPER('Equipes match à 3'!$G$14) &amp; " " &amp; 'Equipes match à 3'!$L$14))</f>
        <v/>
      </c>
      <c r="I24" s="413"/>
      <c r="J24" s="413"/>
      <c r="K24" s="413"/>
      <c r="L24" s="413" t="s">
        <v>39</v>
      </c>
      <c r="M24" s="413"/>
      <c r="N24" s="227" t="s">
        <v>90</v>
      </c>
      <c r="O24" s="417" t="str">
        <f>IF('Equipes match à 3'!$G$20="W.O.",'Equipes match à 3'!$G$20,IF('Equipes match à 3'!$G$20="","",UPPER('Equipes match à 3'!$G$20) &amp; " " &amp; 'Equipes match à 3'!$L$20))</f>
        <v/>
      </c>
      <c r="P24" s="417"/>
      <c r="Q24" s="417"/>
      <c r="R24" s="417"/>
      <c r="S24" s="60"/>
      <c r="T24" s="61"/>
      <c r="U24" s="60"/>
      <c r="V24" s="61"/>
      <c r="W24" s="62" t="str">
        <f>IF('Equipes match à 3'!J12="","",IF(H24="W.O.",0,IF(BN24=3,2,1)))</f>
        <v/>
      </c>
      <c r="X24" s="63" t="str">
        <f>IF('Equipes match à 3'!J12="","",IF(O24="W.O.",0,IF(BT24=3,2,1)))</f>
        <v/>
      </c>
      <c r="AD24" s="46">
        <v>12</v>
      </c>
      <c r="AE24" s="46">
        <v>18</v>
      </c>
      <c r="AG24" s="46">
        <v>21</v>
      </c>
      <c r="AH24" s="55"/>
      <c r="AI24" s="46"/>
      <c r="AJ24" s="46"/>
      <c r="AK24" s="46"/>
      <c r="AL24" s="46"/>
      <c r="AM24" s="46"/>
      <c r="AN24" s="47"/>
      <c r="AO24" s="46"/>
      <c r="AP24" s="46"/>
      <c r="AQ24" s="46"/>
      <c r="AR24" s="46"/>
      <c r="AS24" s="46"/>
      <c r="AT24" s="47"/>
      <c r="AU24" s="55"/>
      <c r="AV24" s="46"/>
      <c r="AW24" s="46"/>
      <c r="AX24" s="46"/>
      <c r="AY24" s="46"/>
      <c r="AZ24" s="46"/>
      <c r="BA24" s="47"/>
      <c r="BB24" s="46"/>
      <c r="BC24" s="46"/>
      <c r="BD24" s="46"/>
      <c r="BE24" s="46"/>
      <c r="BF24" s="46"/>
      <c r="BG24" s="47"/>
      <c r="BH24" s="55">
        <f>SUM(B24:F24)</f>
        <v>0</v>
      </c>
      <c r="BI24" s="231">
        <f>IF('Fiches match à 3'!B84&gt;'Fiches match à 3'!B86,1,0)</f>
        <v>0</v>
      </c>
      <c r="BJ24" s="231">
        <f>IF('Fiches match à 3'!C84&gt;'Fiches match à 3'!C86,1,0)</f>
        <v>0</v>
      </c>
      <c r="BK24" s="231">
        <f>IF('Fiches match à 3'!D84&gt;'Fiches match à 3'!D86,1,0)</f>
        <v>0</v>
      </c>
      <c r="BL24" s="231">
        <f>IF('Fiches match à 3'!E84&gt;'Fiches match à 3'!E86,1,0)</f>
        <v>0</v>
      </c>
      <c r="BM24" s="231">
        <f>IF('Fiches match à 3'!F84&gt;'Fiches match à 3'!F86,1,0)</f>
        <v>0</v>
      </c>
      <c r="BN24" s="230">
        <f>IF(O24="W.O.",3,IF(H24="W.O.",0,SUM(BI24:BM24)))</f>
        <v>0</v>
      </c>
      <c r="BO24" s="231">
        <f>IF('Fiches match à 3'!B84&lt;'Fiches match à 3'!B86,1,0)</f>
        <v>0</v>
      </c>
      <c r="BP24" s="231">
        <f>IF('Fiches match à 3'!C84&lt;'Fiches match à 3'!C86,1,0)</f>
        <v>0</v>
      </c>
      <c r="BQ24" s="231">
        <f>IF('Fiches match à 3'!D84&lt;'Fiches match à 3'!D86,1,0)</f>
        <v>0</v>
      </c>
      <c r="BR24" s="231">
        <f>IF('Fiches match à 3'!E84&lt;'Fiches match à 3'!E86,1,0)</f>
        <v>0</v>
      </c>
      <c r="BS24" s="231">
        <f>IF('Fiches match à 3'!F84&lt;'Fiches match à 3'!F86,1,0)</f>
        <v>0</v>
      </c>
      <c r="BT24" s="230">
        <f>IF(H24="W.O.",3,IF(O24="W.O.",0,SUM(BO24:BS24)))</f>
        <v>0</v>
      </c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7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>
        <f>IF(B24="--",0,IF(B24&lt;0,-B24,IF(B24&gt;9,B24+2,11)))</f>
        <v>0</v>
      </c>
      <c r="DD24" s="46">
        <f t="shared" ref="DD24" si="101">IF(C24="--",0,IF(C24&lt;0,-C24,IF(C24&gt;9,C24+2,11)))</f>
        <v>0</v>
      </c>
      <c r="DE24" s="46">
        <f t="shared" ref="DE24" si="102">IF(D24="--",0,IF(D24&lt;0,-D24,IF(D24&gt;9,D24+2,11)))</f>
        <v>0</v>
      </c>
      <c r="DF24" s="46">
        <f t="shared" ref="DF24" si="103">IF(E24="--",0,IF(E24&lt;0,-E24,IF(E24&gt;9,E24+2,11)))</f>
        <v>0</v>
      </c>
      <c r="DG24" s="46">
        <f t="shared" ref="DG24" si="104">IF(F24="--",0,IF(F24&lt;0,-F24,IF(F24&gt;9,F24+2,11)))</f>
        <v>0</v>
      </c>
      <c r="DH24" s="47">
        <f>SUM(DC24:DG24)</f>
        <v>0</v>
      </c>
      <c r="DI24" s="46"/>
      <c r="DJ24" s="46">
        <f>IF(B24="--",0,IF(B24&lt;0,IF(B24&lt;-9,-B24+2,11),B24))</f>
        <v>0</v>
      </c>
      <c r="DK24" s="46">
        <f t="shared" ref="DK24" si="105">IF(C24="--",0,IF(C24&lt;0,IF(C24&lt;-9,-C24+2,11),C24))</f>
        <v>0</v>
      </c>
      <c r="DL24" s="46">
        <f t="shared" ref="DL24" si="106">IF(D24="--",0,IF(D24&lt;0,IF(D24&lt;-9,-D24+2,11),D24))</f>
        <v>0</v>
      </c>
      <c r="DM24" s="46">
        <f t="shared" ref="DM24" si="107">IF(E24="--",0,IF(E24&lt;0,IF(E24&lt;-9,-E24+2,11),E24))</f>
        <v>0</v>
      </c>
      <c r="DN24" s="46">
        <f t="shared" ref="DN24" si="108">IF(F24="--",0,IF(F24&lt;0,IF(F24&lt;-9,-F24+2,11),F24))</f>
        <v>0</v>
      </c>
      <c r="DO24" s="47">
        <f>SUM(DJ24:DN24)</f>
        <v>0</v>
      </c>
      <c r="DP24" s="46"/>
      <c r="DQ24" s="46"/>
    </row>
    <row r="25" spans="1:121" ht="21.95" customHeight="1" thickBot="1" x14ac:dyDescent="0.25">
      <c r="A25" s="228"/>
      <c r="B25" s="248" t="s">
        <v>1136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36"/>
      <c r="O25" s="415" t="s">
        <v>73</v>
      </c>
      <c r="P25" s="416"/>
      <c r="Q25" s="416"/>
      <c r="R25" s="416"/>
      <c r="S25" s="147" t="str">
        <f>IF('Equipes match à 3'!J12="","",SUM(S4:S24))</f>
        <v/>
      </c>
      <c r="T25" s="150" t="str">
        <f>IF('Equipes match à 3'!J12="","",SUM(T4:T24))</f>
        <v/>
      </c>
      <c r="U25" s="153" t="str">
        <f>IF('Equipes match à 3'!J12="","",SUM(U4:U24))</f>
        <v/>
      </c>
      <c r="V25" s="150" t="str">
        <f>IF('Equipes match à 3'!J12="","",SUM(V4:V24))</f>
        <v/>
      </c>
      <c r="W25" s="148" t="str">
        <f>IF('Equipes match à 3'!J12="","",SUM(W4:W24))</f>
        <v/>
      </c>
      <c r="X25" s="154" t="str">
        <f>IF('Equipes match à 3'!J12="","",SUM(X4:X24))</f>
        <v/>
      </c>
      <c r="AG25" s="46"/>
      <c r="AH25" s="64">
        <f>SUM(AH4:AH24)</f>
        <v>0</v>
      </c>
      <c r="AI25" s="46"/>
      <c r="AJ25" s="46"/>
      <c r="AK25" s="46"/>
      <c r="AL25" s="46"/>
      <c r="AM25" s="46"/>
      <c r="AN25" s="65">
        <f>SUM(AI4:AM24)</f>
        <v>0</v>
      </c>
      <c r="AO25" s="46"/>
      <c r="AP25" s="46"/>
      <c r="AQ25" s="46"/>
      <c r="AR25" s="46"/>
      <c r="AS25" s="46"/>
      <c r="AT25" s="65">
        <f>SUM(AO4:AS24)</f>
        <v>0</v>
      </c>
      <c r="AU25" s="64">
        <f>SUM(AU4:AU24)</f>
        <v>0</v>
      </c>
      <c r="AV25" s="46"/>
      <c r="AW25" s="46"/>
      <c r="AX25" s="46"/>
      <c r="AY25" s="46"/>
      <c r="AZ25" s="46"/>
      <c r="BA25" s="65">
        <f>SUM(AV4:AZ24)</f>
        <v>0</v>
      </c>
      <c r="BB25" s="46"/>
      <c r="BC25" s="46"/>
      <c r="BD25" s="46"/>
      <c r="BE25" s="46"/>
      <c r="BF25" s="46"/>
      <c r="BG25" s="65">
        <f>SUM(BB4:BF24)</f>
        <v>0</v>
      </c>
      <c r="BH25" s="64">
        <f>SUM(BH4:BH24)</f>
        <v>0</v>
      </c>
      <c r="BI25" s="46"/>
      <c r="BJ25" s="46"/>
      <c r="BK25" s="46"/>
      <c r="BL25" s="46"/>
      <c r="BM25" s="46"/>
      <c r="BN25" s="65">
        <f>SUM(BI4:BM24)</f>
        <v>0</v>
      </c>
      <c r="BO25" s="46"/>
      <c r="BP25" s="46"/>
      <c r="BQ25" s="46"/>
      <c r="BR25" s="46"/>
      <c r="BS25" s="46"/>
      <c r="BT25" s="65">
        <f>SUM(BO4:BS24)</f>
        <v>0</v>
      </c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7">
        <f>SUM(CF4:CF24)</f>
        <v>0</v>
      </c>
      <c r="CG25" s="46"/>
      <c r="CH25" s="46"/>
      <c r="CI25" s="46"/>
      <c r="CJ25" s="46"/>
      <c r="CK25" s="46"/>
      <c r="CL25" s="46"/>
      <c r="CM25" s="47">
        <f>SUM(CM4:CM24)</f>
        <v>0</v>
      </c>
      <c r="CN25" s="46"/>
      <c r="CO25" s="46"/>
      <c r="CP25" s="46"/>
      <c r="CQ25" s="46"/>
      <c r="CR25" s="46"/>
      <c r="CS25" s="46"/>
      <c r="CT25" s="47">
        <f>SUM(CT4:CT24)</f>
        <v>0</v>
      </c>
      <c r="CU25" s="46"/>
      <c r="CV25" s="46"/>
      <c r="CW25" s="46"/>
      <c r="CX25" s="46"/>
      <c r="CY25" s="46"/>
      <c r="CZ25" s="46"/>
      <c r="DA25" s="47">
        <f>SUM(DA4:DA24)</f>
        <v>0</v>
      </c>
      <c r="DB25" s="46"/>
      <c r="DC25" s="46"/>
      <c r="DD25" s="46"/>
      <c r="DE25" s="46"/>
      <c r="DF25" s="46"/>
      <c r="DG25" s="46"/>
      <c r="DH25" s="47">
        <f>SUM(DH4:DH24)</f>
        <v>0</v>
      </c>
      <c r="DI25" s="46"/>
      <c r="DJ25" s="46"/>
      <c r="DK25" s="46"/>
      <c r="DL25" s="46"/>
      <c r="DM25" s="46"/>
      <c r="DN25" s="46"/>
      <c r="DO25" s="47">
        <f>SUM(DO4:DO24)</f>
        <v>0</v>
      </c>
      <c r="DP25" s="46"/>
      <c r="DQ25" s="46"/>
    </row>
    <row r="26" spans="1:121" x14ac:dyDescent="0.2">
      <c r="S26" s="179"/>
      <c r="T26" s="179"/>
      <c r="U26" s="179"/>
      <c r="V26" s="179"/>
      <c r="W26" s="179"/>
      <c r="X26" s="179"/>
      <c r="AG26" s="46"/>
      <c r="AH26" s="47"/>
      <c r="AI26" s="47"/>
      <c r="AJ26" s="47"/>
      <c r="AK26" s="47"/>
      <c r="AL26" s="47"/>
      <c r="AM26" s="47"/>
      <c r="AN26" s="47">
        <f>IF(S25&gt;T25,2,IF(S25&lt;T25,0,IF(AN25&gt;AT25,2,IF(AN25=AT25,IF(AH25&lt;0,2,IF(AH25=0,1,0)),0))))</f>
        <v>1</v>
      </c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>
        <f>IF(W25&gt;X25,2,IF(W25&lt;X25,0,IF(BN25&gt;BT25,2,IF(BN25=BT25,IF(BH25&lt;0,2,IF(BH25=0,1,0)),0))))</f>
        <v>1</v>
      </c>
      <c r="BO26" s="47"/>
      <c r="BP26" s="47"/>
      <c r="BQ26" s="47"/>
      <c r="BR26" s="47"/>
      <c r="BS26" s="47"/>
      <c r="BT26" s="47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</row>
    <row r="27" spans="1:121" x14ac:dyDescent="0.2">
      <c r="AG27" s="46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f>IF(U25&gt;V25,2,IF(U25&lt;V25,0,IF(BA25&gt;BG25,2,IF(BA25=BG25,IF(AU25&lt;0,2,IF(AU25=0,1,0)),0))))</f>
        <v>1</v>
      </c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>
        <f>IF(W25&lt;X25,2,IF(W25&gt;X25,0,IF(BN25&lt;BT25,2,IF(BN25=BT25,IF(BH25&gt;0,2,IF(BH25=0,1,0)),0))))</f>
        <v>1</v>
      </c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</row>
    <row r="28" spans="1:121" x14ac:dyDescent="0.2">
      <c r="AG28" s="46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>
        <f>IF(S25&lt;T25,2,IF(S25&gt;T25,0,IF(AN25&lt;AT25,2,IF(AN25=AT25,IF(AH25&gt;0,2,IF(AH25=0,1,0)),0))))</f>
        <v>1</v>
      </c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>
        <f>IF(U25&lt;V25,2,IF(U25&gt;V25,0,IF(BA25&lt;BG25,2,IF(BA25=BG25,IF(AU25&gt;0,2,IF(AU25=0,1,0)),0))))</f>
        <v>1</v>
      </c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</row>
    <row r="29" spans="1:121" x14ac:dyDescent="0.2">
      <c r="AG29" s="46"/>
      <c r="AH29" s="46"/>
      <c r="AI29" s="46" t="s">
        <v>134</v>
      </c>
      <c r="AJ29" s="47">
        <f>SUM(AN26:BT26)</f>
        <v>2</v>
      </c>
      <c r="AK29" s="46" t="e">
        <f>S25+W25</f>
        <v>#VALUE!</v>
      </c>
      <c r="AL29" s="47">
        <f>AN25+BN25</f>
        <v>0</v>
      </c>
      <c r="AM29" s="67">
        <f>CA29</f>
        <v>0</v>
      </c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 t="s">
        <v>134</v>
      </c>
      <c r="BZ29" s="46"/>
      <c r="CA29" s="68">
        <f>CF25+DH25</f>
        <v>0</v>
      </c>
      <c r="CB29" s="46"/>
      <c r="CC29" s="46"/>
      <c r="CD29" s="47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</row>
    <row r="30" spans="1:121" ht="15" customHeight="1" x14ac:dyDescent="0.2">
      <c r="D30" s="179"/>
      <c r="AG30" s="46"/>
      <c r="AH30" s="46"/>
      <c r="AI30" s="46" t="s">
        <v>136</v>
      </c>
      <c r="AJ30" s="47">
        <f>SUM(AN27:BT27)</f>
        <v>2</v>
      </c>
      <c r="AK30" s="46" t="e">
        <f>U25+X25</f>
        <v>#VALUE!</v>
      </c>
      <c r="AL30" s="47">
        <f>BA25+BT25</f>
        <v>0</v>
      </c>
      <c r="AM30" s="67">
        <f>CA30</f>
        <v>0</v>
      </c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 t="s">
        <v>136</v>
      </c>
      <c r="BZ30" s="46"/>
      <c r="CA30" s="68">
        <f>CT25+DO25</f>
        <v>0</v>
      </c>
      <c r="CB30" s="46"/>
      <c r="CC30" s="46"/>
      <c r="CD30" s="47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</row>
    <row r="31" spans="1:121" ht="15" customHeight="1" x14ac:dyDescent="0.2">
      <c r="D31" s="179"/>
      <c r="AG31" s="46"/>
      <c r="AH31" s="46"/>
      <c r="AI31" s="46" t="s">
        <v>135</v>
      </c>
      <c r="AJ31" s="47">
        <f>SUM(AN28:BT28)</f>
        <v>2</v>
      </c>
      <c r="AK31" s="46" t="e">
        <f>T25+V25</f>
        <v>#VALUE!</v>
      </c>
      <c r="AL31" s="47">
        <f>AT25+BG25</f>
        <v>0</v>
      </c>
      <c r="AM31" s="67">
        <f>CA31</f>
        <v>0</v>
      </c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 t="s">
        <v>135</v>
      </c>
      <c r="BZ31" s="46"/>
      <c r="CA31" s="68">
        <f>CM25+DA25</f>
        <v>0</v>
      </c>
      <c r="CB31" s="46"/>
      <c r="CC31" s="46"/>
      <c r="CD31" s="47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</row>
    <row r="32" spans="1:121" ht="15" customHeight="1" x14ac:dyDescent="0.2">
      <c r="D32" s="179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</row>
    <row r="33" spans="4:121" ht="15" customHeight="1" x14ac:dyDescent="0.2">
      <c r="D33" s="179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</row>
    <row r="34" spans="4:121" ht="15" customHeight="1" x14ac:dyDescent="0.2">
      <c r="D34" s="179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</row>
    <row r="35" spans="4:121" ht="15" customHeight="1" x14ac:dyDescent="0.2">
      <c r="D35" s="179"/>
      <c r="AF35" s="54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</row>
    <row r="36" spans="4:121" ht="15" customHeight="1" x14ac:dyDescent="0.2">
      <c r="D36" s="179"/>
      <c r="AF36" s="54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</row>
    <row r="37" spans="4:121" ht="15" customHeight="1" x14ac:dyDescent="0.2">
      <c r="D37" s="179"/>
      <c r="AF37" s="54"/>
      <c r="AG37" s="46"/>
      <c r="AH37" s="46"/>
      <c r="AI37" s="46"/>
      <c r="AJ37" s="46" t="s">
        <v>141</v>
      </c>
      <c r="AK37" s="46"/>
      <c r="AL37" s="46"/>
      <c r="AM37" s="46"/>
      <c r="AN37" s="46"/>
      <c r="AO37" s="46" t="s">
        <v>78</v>
      </c>
      <c r="AP37" s="46"/>
      <c r="AQ37" s="46"/>
      <c r="AR37" s="46"/>
      <c r="AS37" s="46"/>
      <c r="AT37" s="46" t="s">
        <v>142</v>
      </c>
      <c r="AU37" s="46"/>
      <c r="AV37" s="46"/>
      <c r="AW37" s="46"/>
      <c r="AX37" s="46"/>
      <c r="AY37" s="46" t="s">
        <v>144</v>
      </c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</row>
    <row r="38" spans="4:121" ht="15" customHeight="1" x14ac:dyDescent="0.2">
      <c r="D38" s="179"/>
      <c r="N38" s="179"/>
      <c r="AF38" s="54"/>
      <c r="AG38" s="46"/>
      <c r="AH38" s="46"/>
      <c r="AI38" s="14" t="s">
        <v>134</v>
      </c>
      <c r="AJ38" s="14">
        <f>SUM(AN26:BT26)</f>
        <v>2</v>
      </c>
      <c r="AK38" s="69">
        <f>IF(AJ38=MAX(AJ38:AJ40),1,0)</f>
        <v>1</v>
      </c>
      <c r="AL38" s="70">
        <f>IF(AK38&gt;0,0,IF(AJ38=MEDIAN(AJ38:AJ40),2,0))</f>
        <v>0</v>
      </c>
      <c r="AM38" s="71">
        <f>IF(AL38&gt;0,0,IF(AK38&gt;0,0,IF(AJ38=MIN(AJ38:AJ40),3,0)))</f>
        <v>0</v>
      </c>
      <c r="AN38" s="72">
        <f>SUM(AK38:AM38)</f>
        <v>1</v>
      </c>
      <c r="AO38" s="14" t="e">
        <f>S25+W25</f>
        <v>#VALUE!</v>
      </c>
      <c r="AP38" s="69" t="e">
        <f>IF(AO38=MAX(AO38:AO40),1,0)</f>
        <v>#VALUE!</v>
      </c>
      <c r="AQ38" s="70" t="e">
        <f>IF(AP38&gt;0,0,IF(AO38=MEDIAN(AO38:AO40),2,0))</f>
        <v>#VALUE!</v>
      </c>
      <c r="AR38" s="71" t="e">
        <f>IF(AQ38&gt;0,0,IF(AP38&gt;0,0,IF(AO38=MIN(AO38:AO40),3,0)))</f>
        <v>#VALUE!</v>
      </c>
      <c r="AS38" s="72" t="e">
        <f>SUM(AP38:AR38)</f>
        <v>#VALUE!</v>
      </c>
      <c r="AT38" s="14">
        <f>AN25+BN25</f>
        <v>0</v>
      </c>
      <c r="AU38" s="69">
        <f>IF(AT38=MAX(AT38:AT40),1,0)</f>
        <v>1</v>
      </c>
      <c r="AV38" s="70">
        <f>IF(AU38&gt;0,0,IF(AT38=MEDIAN(AT38:AT40),2,0))</f>
        <v>0</v>
      </c>
      <c r="AW38" s="71">
        <f>IF(AV38&gt;0,0,IF(AU38&gt;0,0,IF(AT38=MIN(AT38:AT40),3,0)))</f>
        <v>0</v>
      </c>
      <c r="AX38" s="72">
        <f>SUM(AU38:AW38)</f>
        <v>1</v>
      </c>
      <c r="AY38" s="14">
        <f>CF25+DH25</f>
        <v>0</v>
      </c>
      <c r="AZ38" s="69">
        <f>IF(AY38=MAX(AY38:AY40),1,0)</f>
        <v>1</v>
      </c>
      <c r="BA38" s="70">
        <f>IF(AZ38&gt;0,0,IF(AY38=MEDIAN(AY38:AY40),2,0))</f>
        <v>0</v>
      </c>
      <c r="BB38" s="71">
        <f>IF(BA38&gt;0,0,IF(AZ38&gt;0,0,IF(AY38=MIN(AY38:AY40),3,0)))</f>
        <v>0</v>
      </c>
      <c r="BC38" s="72">
        <f>SUM(AZ38:BB38)</f>
        <v>1</v>
      </c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</row>
    <row r="39" spans="4:121" ht="15" customHeight="1" x14ac:dyDescent="0.2">
      <c r="D39" s="179"/>
      <c r="N39" s="179"/>
      <c r="AF39" s="54"/>
      <c r="AG39" s="46"/>
      <c r="AH39" s="46"/>
      <c r="AI39" s="14" t="s">
        <v>136</v>
      </c>
      <c r="AJ39" s="14">
        <f>SUM(AN27:BT27)</f>
        <v>2</v>
      </c>
      <c r="AK39" s="73">
        <f>IF(AJ39=MAX(AJ38:AJ40),1,0)</f>
        <v>1</v>
      </c>
      <c r="AL39" s="14">
        <f>IF(AK39&gt;0,0,IF(AJ39=MEDIAN(AJ38:AJ40),2,0))</f>
        <v>0</v>
      </c>
      <c r="AM39" s="74">
        <f>IF(AL39&gt;0,0,IF(AK39&gt;0,0,IF(AJ39=MIN(AJ38:AJ40),3,0)))</f>
        <v>0</v>
      </c>
      <c r="AN39" s="75">
        <f>SUM(AK39:AM39)</f>
        <v>1</v>
      </c>
      <c r="AO39" s="14" t="e">
        <f>U25+X25</f>
        <v>#VALUE!</v>
      </c>
      <c r="AP39" s="73" t="e">
        <f>IF(AO39=MAX(AO38:AO40),1,0)</f>
        <v>#VALUE!</v>
      </c>
      <c r="AQ39" s="14" t="e">
        <f>IF(AP39&gt;0,0,IF(AO39=MEDIAN(AO38:AO40),2,0))</f>
        <v>#VALUE!</v>
      </c>
      <c r="AR39" s="74" t="e">
        <f>IF(AQ39&gt;0,0,IF(AP39&gt;0,0,IF(AO39=MIN(AO38:AO40),3,0)))</f>
        <v>#VALUE!</v>
      </c>
      <c r="AS39" s="75" t="e">
        <f>SUM(AP39:AR39)</f>
        <v>#VALUE!</v>
      </c>
      <c r="AT39" s="14">
        <f>BA25+BT25</f>
        <v>0</v>
      </c>
      <c r="AU39" s="73">
        <f>IF(AT39=MAX(AT38:AT40),1,0)</f>
        <v>1</v>
      </c>
      <c r="AV39" s="14">
        <f>IF(AU39&gt;0,0,IF(AT39=MEDIAN(AT38:AT40),2,0))</f>
        <v>0</v>
      </c>
      <c r="AW39" s="74">
        <f>IF(AV39&gt;0,0,IF(AU39&gt;0,0,IF(AT39=MIN(AT38:AT40),3,0)))</f>
        <v>0</v>
      </c>
      <c r="AX39" s="75">
        <f>SUM(AU39:AW39)</f>
        <v>1</v>
      </c>
      <c r="AY39" s="14">
        <f>CT25+DO25</f>
        <v>0</v>
      </c>
      <c r="AZ39" s="73">
        <f>IF(AY39=MAX(AY38:AY40),1,0)</f>
        <v>1</v>
      </c>
      <c r="BA39" s="14">
        <f>IF(AZ39&gt;0,0,IF(AY39=MEDIAN(AY38:AY40),2,0))</f>
        <v>0</v>
      </c>
      <c r="BB39" s="74">
        <f>IF(BA39&gt;0,0,IF(AZ39&gt;0,0,IF(AY39=MIN(AY38:AY40),3,0)))</f>
        <v>0</v>
      </c>
      <c r="BC39" s="75">
        <f>SUM(AZ39:BB39)</f>
        <v>1</v>
      </c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</row>
    <row r="40" spans="4:121" ht="15" customHeight="1" x14ac:dyDescent="0.2">
      <c r="AF40" s="54"/>
      <c r="AG40" s="46"/>
      <c r="AH40" s="46"/>
      <c r="AI40" s="14" t="s">
        <v>135</v>
      </c>
      <c r="AJ40" s="14">
        <f>SUM(AN28:BT28)</f>
        <v>2</v>
      </c>
      <c r="AK40" s="76">
        <f>IF(AJ40=MAX(AJ38:AJ40),1,0)</f>
        <v>1</v>
      </c>
      <c r="AL40" s="77">
        <f>IF(AK40&gt;0,0,IF(AJ40=MEDIAN(AJ38:AJ40),2,0))</f>
        <v>0</v>
      </c>
      <c r="AM40" s="78">
        <f>IF(AL40&gt;0,0,IF(AK40&gt;0,0,IF(AJ40=MIN(AJ38:AJ40),3,0)))</f>
        <v>0</v>
      </c>
      <c r="AN40" s="79">
        <f>SUM(AK40:AM40)</f>
        <v>1</v>
      </c>
      <c r="AO40" s="14" t="e">
        <f>T25+V25</f>
        <v>#VALUE!</v>
      </c>
      <c r="AP40" s="76" t="e">
        <f>IF(AO40=MAX(AO38:AO40),1,0)</f>
        <v>#VALUE!</v>
      </c>
      <c r="AQ40" s="77" t="e">
        <f>IF(AP40&gt;0,0,IF(AO40=MEDIAN(AO38:AO40),2,0))</f>
        <v>#VALUE!</v>
      </c>
      <c r="AR40" s="78" t="e">
        <f>IF(AQ40&gt;0,0,IF(AP40&gt;0,0,IF(AO40=MIN(AO38:AO40),3,0)))</f>
        <v>#VALUE!</v>
      </c>
      <c r="AS40" s="79" t="e">
        <f>SUM(AP40:AR40)</f>
        <v>#VALUE!</v>
      </c>
      <c r="AT40" s="14">
        <f>AT25+BG25</f>
        <v>0</v>
      </c>
      <c r="AU40" s="76">
        <f>IF(AT40=MAX(AT38:AT40),1,0)</f>
        <v>1</v>
      </c>
      <c r="AV40" s="77">
        <f>IF(AU40&gt;0,0,IF(AT40=MEDIAN(AT38:AT40),2,0))</f>
        <v>0</v>
      </c>
      <c r="AW40" s="78">
        <f>IF(AV40&gt;0,0,IF(AU40&gt;0,0,IF(AT40=MIN(AT38:AT40),3,0)))</f>
        <v>0</v>
      </c>
      <c r="AX40" s="79">
        <f>SUM(AU40:AW40)</f>
        <v>1</v>
      </c>
      <c r="AY40" s="14">
        <f>CM25+DA25</f>
        <v>0</v>
      </c>
      <c r="AZ40" s="76">
        <f>IF(AY40=MAX(AY38:AY40),1,0)</f>
        <v>1</v>
      </c>
      <c r="BA40" s="77">
        <f>IF(AZ40&gt;0,0,IF(AY40=MEDIAN(AY38:AY40),2,0))</f>
        <v>0</v>
      </c>
      <c r="BB40" s="78">
        <f>IF(BA40&gt;0,0,IF(AZ40&gt;0,0,IF(AY40=MIN(AY38:AY40),3,0)))</f>
        <v>0</v>
      </c>
      <c r="BC40" s="79">
        <f>SUM(AZ40:BB40)</f>
        <v>1</v>
      </c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</row>
    <row r="41" spans="4:121" ht="15" customHeight="1" x14ac:dyDescent="0.2">
      <c r="AF41" s="54"/>
      <c r="AG41" s="46"/>
      <c r="AH41" s="46"/>
      <c r="AI41" s="46"/>
      <c r="AJ41" s="46"/>
      <c r="AK41" s="46"/>
      <c r="AL41" s="46"/>
      <c r="AM41" s="46"/>
      <c r="AN41" s="14">
        <f>SUM(AN38:AN40)</f>
        <v>3</v>
      </c>
      <c r="AO41" s="46"/>
      <c r="AP41" s="46"/>
      <c r="AQ41" s="46"/>
      <c r="AR41" s="46"/>
      <c r="AS41" s="14" t="e">
        <f>SUM(AS38:AS40)</f>
        <v>#VALUE!</v>
      </c>
      <c r="AT41" s="46"/>
      <c r="AU41" s="46"/>
      <c r="AV41" s="46"/>
      <c r="AW41" s="46"/>
      <c r="AX41" s="14">
        <f>SUM(AX38:AX40)</f>
        <v>3</v>
      </c>
      <c r="AY41" s="46"/>
      <c r="AZ41" s="46"/>
      <c r="BA41" s="46"/>
      <c r="BB41" s="46"/>
      <c r="BC41" s="14">
        <f>SUM(BC38:BC40)</f>
        <v>3</v>
      </c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</row>
    <row r="42" spans="4:121" ht="15" customHeight="1" x14ac:dyDescent="0.2">
      <c r="AF42" s="54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</row>
    <row r="43" spans="4:121" ht="15" customHeight="1" x14ac:dyDescent="0.2">
      <c r="AF43" s="54"/>
      <c r="AG43" s="46"/>
      <c r="AH43" s="46"/>
      <c r="AI43" s="46" t="e">
        <f>IF(AN41=6,AJ37,IF(AS41=6,AO37,IF(AX41=6,AT37,IF(BC41&gt;3,AY37,"Manuel"))))</f>
        <v>#VALUE!</v>
      </c>
      <c r="AJ43" s="46" t="s">
        <v>134</v>
      </c>
      <c r="AK43" s="46" t="e">
        <f>IF(AI$43=AJ$37,AN38,IF(AI$43=AO$37,AS38,IF(AI$43=AT$37,AX38,IF(AI$43=AY$37,BC38,"Egalité"))))</f>
        <v>#VALUE!</v>
      </c>
      <c r="AL43" s="46"/>
      <c r="AM43" s="46"/>
      <c r="AN43" s="80" t="e">
        <f>IF(AK$43=1,IF(AK$44=1,"Egalité",IF(AK$45=1,"Egalité",AJ$43)),IF(AK$44=1,AJ$44,IF(AK$45=1,AJ$45,"Egalité")))</f>
        <v>#VALUE!</v>
      </c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</row>
    <row r="44" spans="4:121" ht="15" customHeight="1" x14ac:dyDescent="0.2">
      <c r="AF44" s="54"/>
      <c r="AG44" s="46"/>
      <c r="AH44" s="46"/>
      <c r="AI44" s="46"/>
      <c r="AJ44" s="46" t="s">
        <v>136</v>
      </c>
      <c r="AK44" s="46" t="e">
        <f>IF(AI$43=AJ$37,AN39,IF(AI$43=AO$37,AS39,IF(AI$43=AT$37,AX39,IF(AI$43=AY$37,BC39,"Egalité"))))</f>
        <v>#VALUE!</v>
      </c>
      <c r="AL44" s="46"/>
      <c r="AM44" s="46"/>
      <c r="AN44" s="81" t="e">
        <f>IF(AK$43=2,IF(AK$44=2,"Egalité",IF(AK$45=2,"Egalité",AJ$43)),IF(AK$44=2,AJ$44,IF(AK$45=2,AJ$45,"Egalité")))</f>
        <v>#VALUE!</v>
      </c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</row>
    <row r="45" spans="4:121" ht="15" customHeight="1" x14ac:dyDescent="0.2">
      <c r="AF45" s="54"/>
      <c r="AG45" s="46"/>
      <c r="AH45" s="46"/>
      <c r="AI45" s="46"/>
      <c r="AJ45" s="46" t="s">
        <v>135</v>
      </c>
      <c r="AK45" s="46" t="e">
        <f>IF(AI$43=AJ$37,AN40,IF(AI$43=AO$37,AS40,IF(AI$43=AT$37,AX40,IF(AI$43=AY$37,BC40,"Egalité"))))</f>
        <v>#VALUE!</v>
      </c>
      <c r="AL45" s="46"/>
      <c r="AM45" s="46"/>
      <c r="AN45" s="82" t="e">
        <f>IF(AK$43=3,IF(AK$44=3,"Egalité",IF(AK$45=3,"Egalité",AJ$43)),IF(AK$44=3,AJ$44,IF(AK$45=3,AJ$45,"Egalité")))</f>
        <v>#VALUE!</v>
      </c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</row>
    <row r="46" spans="4:121" ht="15" customHeight="1" x14ac:dyDescent="0.2"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</sheetData>
  <sheetProtection algorithmName="SHA-512" hashValue="rqG/geNFVJ85hvxpPMQxCxEeyo79nvPDBN68g+CNxRJpgptyAh8WKHmcrUOvUGPDgtn4IftPUA/ag+Ff8su7Hg==" saltValue="deoS5y5mNFvHIoIThgTbJQ==" spinCount="100000" sheet="1" scenarios="1" insertRows="0" autoFilter="0"/>
  <mergeCells count="76">
    <mergeCell ref="AG1:AL1"/>
    <mergeCell ref="AM1:AN1"/>
    <mergeCell ref="AO1:AQ1"/>
    <mergeCell ref="AG2:AL2"/>
    <mergeCell ref="AO2:AQ2"/>
    <mergeCell ref="O16:R16"/>
    <mergeCell ref="O17:R17"/>
    <mergeCell ref="O19:R19"/>
    <mergeCell ref="O20:R20"/>
    <mergeCell ref="O21:R21"/>
    <mergeCell ref="O18:R18"/>
    <mergeCell ref="O9:R9"/>
    <mergeCell ref="O11:R11"/>
    <mergeCell ref="O12:R12"/>
    <mergeCell ref="O13:R13"/>
    <mergeCell ref="O15:R15"/>
    <mergeCell ref="O10:R10"/>
    <mergeCell ref="O14:R14"/>
    <mergeCell ref="O4:R4"/>
    <mergeCell ref="O5:R5"/>
    <mergeCell ref="O6:R6"/>
    <mergeCell ref="O7:R7"/>
    <mergeCell ref="O8:R8"/>
    <mergeCell ref="B1:X1"/>
    <mergeCell ref="B2:F2"/>
    <mergeCell ref="G2:R3"/>
    <mergeCell ref="S2:T2"/>
    <mergeCell ref="U2:V2"/>
    <mergeCell ref="W2:X2"/>
    <mergeCell ref="H17:K17"/>
    <mergeCell ref="H14:K14"/>
    <mergeCell ref="L9:M9"/>
    <mergeCell ref="H4:K4"/>
    <mergeCell ref="H5:K5"/>
    <mergeCell ref="H6:K6"/>
    <mergeCell ref="H7:K7"/>
    <mergeCell ref="H8:K8"/>
    <mergeCell ref="H9:K9"/>
    <mergeCell ref="L4:M4"/>
    <mergeCell ref="L5:M5"/>
    <mergeCell ref="L6:M6"/>
    <mergeCell ref="L7:M7"/>
    <mergeCell ref="L8:M8"/>
    <mergeCell ref="H16:K16"/>
    <mergeCell ref="O25:R25"/>
    <mergeCell ref="L18:M18"/>
    <mergeCell ref="L22:M22"/>
    <mergeCell ref="L23:M23"/>
    <mergeCell ref="L24:M24"/>
    <mergeCell ref="L20:M20"/>
    <mergeCell ref="L21:M21"/>
    <mergeCell ref="O22:R22"/>
    <mergeCell ref="O23:R23"/>
    <mergeCell ref="O24:R24"/>
    <mergeCell ref="B25:M25"/>
    <mergeCell ref="H21:K21"/>
    <mergeCell ref="H22:K22"/>
    <mergeCell ref="H23:K23"/>
    <mergeCell ref="H24:K24"/>
    <mergeCell ref="H19:K19"/>
    <mergeCell ref="H20:K20"/>
    <mergeCell ref="H18:K18"/>
    <mergeCell ref="L10:M10"/>
    <mergeCell ref="H10:K10"/>
    <mergeCell ref="L19:M19"/>
    <mergeCell ref="L11:M11"/>
    <mergeCell ref="L12:M12"/>
    <mergeCell ref="L13:M13"/>
    <mergeCell ref="H12:K12"/>
    <mergeCell ref="H13:K13"/>
    <mergeCell ref="L15:M15"/>
    <mergeCell ref="L16:M16"/>
    <mergeCell ref="L17:M17"/>
    <mergeCell ref="L14:M14"/>
    <mergeCell ref="H11:K11"/>
    <mergeCell ref="H15:K15"/>
  </mergeCells>
  <phoneticPr fontId="10" type="noConversion"/>
  <conditionalFormatting sqref="B4:F9 B11:F13 B15:F17 B19:F24">
    <cfRule type="expression" dxfId="110" priority="13" stopIfTrue="1">
      <formula>$O4="W.O."</formula>
    </cfRule>
    <cfRule type="expression" dxfId="109" priority="14" stopIfTrue="1">
      <formula>$H4="W.O."</formula>
    </cfRule>
  </conditionalFormatting>
  <conditionalFormatting sqref="B10:F10 B14:F14 B18:F18">
    <cfRule type="expression" dxfId="108" priority="19" stopIfTrue="1">
      <formula>$N10="W.O."</formula>
    </cfRule>
    <cfRule type="expression" dxfId="107" priority="20" stopIfTrue="1">
      <formula>$G10="W.O."</formula>
    </cfRule>
  </conditionalFormatting>
  <conditionalFormatting sqref="H4:K4 H7:K7 H10:K11 H15:K15 H19:K19 H22:K22">
    <cfRule type="expression" dxfId="106" priority="12" stopIfTrue="1">
      <formula>$S4&gt;1</formula>
    </cfRule>
  </conditionalFormatting>
  <conditionalFormatting sqref="H4:K4 H7:K7 H10:K11 H15:K15 H19:K19 H22:K22">
    <cfRule type="expression" dxfId="105" priority="11" stopIfTrue="1">
      <formula>$S4&lt;2</formula>
    </cfRule>
  </conditionalFormatting>
  <conditionalFormatting sqref="O4:R4 O7:R7 O10:R11 O15:R15 O19:R19 O22:R22">
    <cfRule type="expression" dxfId="104" priority="10" stopIfTrue="1">
      <formula>$T4&gt;1</formula>
    </cfRule>
  </conditionalFormatting>
  <conditionalFormatting sqref="O4:R4 O7:R7 O10:R11 O15:R15 O19:R19 O22:R22">
    <cfRule type="expression" dxfId="103" priority="9" stopIfTrue="1">
      <formula>$T4&lt;2</formula>
    </cfRule>
  </conditionalFormatting>
  <conditionalFormatting sqref="H5:K5 H8:K8 H12:K12 H14:K14 H16:K16 H20:K20 H23:K23">
    <cfRule type="expression" dxfId="102" priority="7" stopIfTrue="1">
      <formula>$U5&lt;2</formula>
    </cfRule>
    <cfRule type="expression" dxfId="101" priority="8" stopIfTrue="1">
      <formula>$U5&gt;1</formula>
    </cfRule>
  </conditionalFormatting>
  <conditionalFormatting sqref="O5:R5 O8:R8 O12:R12 O14:R14 O16:R16 O20:R20 O23:R23">
    <cfRule type="expression" dxfId="100" priority="5" stopIfTrue="1">
      <formula>$V5&lt;2</formula>
    </cfRule>
    <cfRule type="expression" dxfId="99" priority="6" stopIfTrue="1">
      <formula>$V5&gt;1</formula>
    </cfRule>
  </conditionalFormatting>
  <conditionalFormatting sqref="H6:K6 H9:K9 H13:K13 H17:K18 H21:K21 H24:K24">
    <cfRule type="expression" dxfId="98" priority="4" stopIfTrue="1">
      <formula>$W6&gt;1</formula>
    </cfRule>
  </conditionalFormatting>
  <conditionalFormatting sqref="H6:K6 H9:K9 H13:K13 H17:K18 H21:K21 H24:K24">
    <cfRule type="expression" dxfId="97" priority="3" stopIfTrue="1">
      <formula>$W6&lt;2</formula>
    </cfRule>
  </conditionalFormatting>
  <conditionalFormatting sqref="O6:R6 O9:R9 O13:R13 O17:R18 O21:R21 O24:R24">
    <cfRule type="expression" dxfId="96" priority="2" stopIfTrue="1">
      <formula>$X6&gt;1</formula>
    </cfRule>
  </conditionalFormatting>
  <conditionalFormatting sqref="O6:R6 O9:R9 O13:R13 O17:R18 O21:R21 O24:R24">
    <cfRule type="expression" dxfId="95" priority="1" stopIfTrue="1">
      <formula>$X6&lt;2</formula>
    </cfRule>
  </conditionalFormatting>
  <dataValidations count="6">
    <dataValidation type="list" allowBlank="1" showInputMessage="1" showErrorMessage="1" errorTitle="Double RST (R2)" error="Sélectionnez seulement une valeur dans la liste déroulante." promptTitle="Double RST (R2)" prompt="Sélectionnez la valeur dans la liste déroulante se terminant par les lettres associées aux joueurs du double." sqref="G14">
      <formula1>"Double RS,Double RT,Double ST"</formula1>
    </dataValidation>
    <dataValidation type="list" allowBlank="1" showInputMessage="1" showErrorMessage="1" errorTitle="Double RST (R3)" error="Sélectionnez seulement une valeur dans la liste déroulante." promptTitle="Double RST (R3)" prompt="Sélectionnez la valeur dans la liste déroulante se terminant par les lettres associées aux joueurs du double." sqref="N18">
      <formula1>"Double RS,Double RT,Double ST"</formula1>
    </dataValidation>
    <dataValidation type="list" allowBlank="1" showInputMessage="1" showErrorMessage="1" errorTitle="Double XYZ (R1)" error="Sélectionnez seulement une valeur dans la liste déroulante." promptTitle="Double XYZ (R1)" prompt="Sélectionnez la valeur dans la liste déroulante se terminant par les lettres associées aux joueurs du double." sqref="N10">
      <formula1>"Double XY,Double XZ,Double YZ"</formula1>
    </dataValidation>
    <dataValidation type="list" allowBlank="1" showInputMessage="1" showErrorMessage="1" errorTitle="Double XYZ (R2)" error="Sélectionnez seulement une valeur dans la liste déroulante." promptTitle="Double XYZ (R2)" prompt="Sélectionnez la valeur dans la liste déroulante se terminant par les lettres associées aux joueurs du double." sqref="N14">
      <formula1>"Double XY,Double XZ,Double YZ"</formula1>
    </dataValidation>
    <dataValidation type="list" allowBlank="1" showInputMessage="1" showErrorMessage="1" errorTitle="Double ABC (R1)" error="Ne modifiez pas la valeur existante." promptTitle="Double ABC (R1)" prompt="La valeur dans la liste déroulante se termine par les lettres associées aux joueurs du double." sqref="G10">
      <formula1>"Double AB,Double AC,Double BC"</formula1>
    </dataValidation>
    <dataValidation type="list" allowBlank="1" showInputMessage="1" showErrorMessage="1" errorTitle="Double ABC (R3)" error="Sélectionnez seulement une valeur dans la liste déroulante." promptTitle="Double ABC (R3)" prompt="Sélectionnez la valeur dans la liste déroulante se terminant par les lettres associées aux joueurs du double." sqref="G18">
      <formula1>"Double AB,Double AC,Double BC"</formula1>
    </dataValidation>
  </dataValidations>
  <printOptions horizontalCentered="1" verticalCentered="1"/>
  <pageMargins left="0.23622047244094491" right="0.23622047244094491" top="0.15748031496062992" bottom="0.19685039370078741" header="0.31496062992125984" footer="0.31496062992125984"/>
  <pageSetup paperSize="9" orientation="landscape" r:id="rId1"/>
  <ignoredErrors>
    <ignoredError sqref="H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N94"/>
  <sheetViews>
    <sheetView topLeftCell="A80"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1" s="338"/>
      <c r="C1" s="338"/>
      <c r="D1" s="338"/>
      <c r="E1" s="339">
        <v>1</v>
      </c>
      <c r="F1" s="340"/>
      <c r="G1" s="135"/>
      <c r="I1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1" s="338"/>
      <c r="K1" s="338"/>
      <c r="L1" s="338"/>
      <c r="M1" s="339">
        <f>E1+1</f>
        <v>2</v>
      </c>
      <c r="N1" s="340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15" t="str">
        <f>'rencontre match à 3'!H4</f>
        <v/>
      </c>
      <c r="B4" s="202"/>
      <c r="C4" s="202"/>
      <c r="D4" s="202"/>
      <c r="E4" s="202"/>
      <c r="F4" s="203"/>
      <c r="G4" s="136"/>
      <c r="I4" s="115" t="str">
        <f>'rencontre match à 3'!H5</f>
        <v/>
      </c>
      <c r="J4" s="193"/>
      <c r="K4" s="193"/>
      <c r="L4" s="193"/>
      <c r="M4" s="193"/>
      <c r="N4" s="194"/>
    </row>
    <row r="5" spans="1:14" ht="24.95" customHeight="1" x14ac:dyDescent="0.2">
      <c r="A5" s="117" t="s">
        <v>39</v>
      </c>
      <c r="F5" s="118"/>
      <c r="G5" s="136"/>
      <c r="I5" s="117" t="s">
        <v>39</v>
      </c>
      <c r="N5" s="118"/>
    </row>
    <row r="6" spans="1:14" ht="30" customHeight="1" x14ac:dyDescent="0.2">
      <c r="A6" s="119" t="str">
        <f>'rencontre match à 3'!O4</f>
        <v/>
      </c>
      <c r="B6" s="204"/>
      <c r="C6" s="204"/>
      <c r="D6" s="204"/>
      <c r="E6" s="204"/>
      <c r="F6" s="205"/>
      <c r="G6" s="136"/>
      <c r="I6" s="119" t="str">
        <f>'rencontre match à 3'!O5</f>
        <v/>
      </c>
      <c r="J6" s="204"/>
      <c r="K6" s="204"/>
      <c r="L6" s="204"/>
      <c r="M6" s="204"/>
      <c r="N6" s="205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9" s="338"/>
      <c r="C9" s="338"/>
      <c r="D9" s="338"/>
      <c r="E9" s="339">
        <f>E1+2</f>
        <v>3</v>
      </c>
      <c r="F9" s="340"/>
      <c r="G9" s="135"/>
      <c r="I9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J9" s="338"/>
      <c r="K9" s="338"/>
      <c r="L9" s="338"/>
      <c r="M9" s="339">
        <f>M1+2</f>
        <v>4</v>
      </c>
      <c r="N9" s="340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match à 3'!H6</f>
        <v/>
      </c>
      <c r="B12" s="202"/>
      <c r="C12" s="202"/>
      <c r="D12" s="202"/>
      <c r="E12" s="202"/>
      <c r="F12" s="203"/>
      <c r="G12" s="136"/>
      <c r="I12" s="115" t="str">
        <f>'rencontre match à 3'!H7</f>
        <v/>
      </c>
      <c r="J12" s="202"/>
      <c r="K12" s="202"/>
      <c r="L12" s="202"/>
      <c r="M12" s="202"/>
      <c r="N12" s="203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match à 3'!O6</f>
        <v/>
      </c>
      <c r="B14" s="191"/>
      <c r="C14" s="191"/>
      <c r="D14" s="191"/>
      <c r="E14" s="191"/>
      <c r="F14" s="195"/>
      <c r="G14" s="136"/>
      <c r="I14" s="119" t="str">
        <f>'rencontre match à 3'!O7</f>
        <v/>
      </c>
      <c r="J14" s="204"/>
      <c r="K14" s="204"/>
      <c r="L14" s="204"/>
      <c r="M14" s="204"/>
      <c r="N14" s="205"/>
    </row>
    <row r="15" spans="1:14" ht="15" customHeight="1" x14ac:dyDescent="0.2">
      <c r="A15" s="137"/>
      <c r="B15" s="137"/>
      <c r="C15" s="137"/>
      <c r="D15" s="137"/>
      <c r="E15" s="137"/>
      <c r="F15" s="137"/>
      <c r="G15" s="138"/>
      <c r="H15" s="137"/>
      <c r="I15" s="137"/>
      <c r="J15" s="137"/>
      <c r="K15" s="137"/>
      <c r="L15" s="137"/>
      <c r="M15" s="137"/>
      <c r="N15" s="137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B17" s="338"/>
      <c r="C17" s="338"/>
      <c r="D17" s="338"/>
      <c r="E17" s="339">
        <f>E9+2</f>
        <v>5</v>
      </c>
      <c r="F17" s="340"/>
      <c r="G17" s="135"/>
      <c r="I17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J17" s="338"/>
      <c r="K17" s="338"/>
      <c r="L17" s="338"/>
      <c r="M17" s="339">
        <f>M9+2</f>
        <v>6</v>
      </c>
      <c r="N17" s="340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15" t="str">
        <f>'rencontre match à 3'!H8</f>
        <v/>
      </c>
      <c r="B20" s="193"/>
      <c r="C20" s="193"/>
      <c r="D20" s="193"/>
      <c r="E20" s="193"/>
      <c r="F20" s="194"/>
      <c r="G20" s="136"/>
      <c r="I20" s="115" t="str">
        <f>'rencontre match à 3'!H9</f>
        <v/>
      </c>
      <c r="J20" s="202"/>
      <c r="K20" s="202"/>
      <c r="L20" s="202"/>
      <c r="M20" s="202"/>
      <c r="N20" s="203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match à 3'!O8</f>
        <v/>
      </c>
      <c r="B22" s="204"/>
      <c r="C22" s="204"/>
      <c r="D22" s="204"/>
      <c r="E22" s="204"/>
      <c r="F22" s="205"/>
      <c r="G22" s="136"/>
      <c r="I22" s="119" t="str">
        <f>'rencontre match à 3'!O9</f>
        <v/>
      </c>
      <c r="J22" s="191"/>
      <c r="K22" s="191"/>
      <c r="L22" s="191"/>
      <c r="M22" s="191"/>
      <c r="N22" s="195"/>
    </row>
    <row r="23" spans="1:14" ht="15" customHeight="1" x14ac:dyDescent="0.2">
      <c r="A23" s="137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  <c r="N23" s="137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25" s="338"/>
      <c r="C25" s="338"/>
      <c r="D25" s="338"/>
      <c r="E25" s="339">
        <f>E17+2</f>
        <v>7</v>
      </c>
      <c r="F25" s="340"/>
      <c r="G25" s="135"/>
      <c r="I25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J25" s="338"/>
      <c r="K25" s="338"/>
      <c r="L25" s="338"/>
      <c r="M25" s="339">
        <f>M17+2</f>
        <v>8</v>
      </c>
      <c r="N25" s="340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match à 3'!H10</f>
        <v xml:space="preserve"> - </v>
      </c>
      <c r="B28" s="202"/>
      <c r="C28" s="202"/>
      <c r="D28" s="202"/>
      <c r="E28" s="202"/>
      <c r="F28" s="203"/>
      <c r="G28" s="136"/>
      <c r="I28" s="115" t="str">
        <f>'rencontre match à 3'!H11</f>
        <v/>
      </c>
      <c r="J28" s="202"/>
      <c r="K28" s="202"/>
      <c r="L28" s="202"/>
      <c r="M28" s="202"/>
      <c r="N28" s="203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match à 3'!O10</f>
        <v xml:space="preserve"> - </v>
      </c>
      <c r="B30" s="204"/>
      <c r="C30" s="204"/>
      <c r="D30" s="204"/>
      <c r="E30" s="204"/>
      <c r="F30" s="205"/>
      <c r="G30" s="136"/>
      <c r="I30" s="119" t="str">
        <f>'rencontre match à 3'!O11</f>
        <v/>
      </c>
      <c r="J30" s="204"/>
      <c r="K30" s="204"/>
      <c r="L30" s="204"/>
      <c r="M30" s="204"/>
      <c r="N30" s="205"/>
    </row>
    <row r="31" spans="1:14" s="141" customFormat="1" ht="30" hidden="1" customHeight="1" x14ac:dyDescent="0.2">
      <c r="A31" s="142"/>
      <c r="B31" s="142"/>
      <c r="C31" s="142"/>
      <c r="D31" s="142"/>
      <c r="E31" s="142"/>
      <c r="F31" s="142"/>
      <c r="G31" s="140"/>
      <c r="I31" s="142"/>
      <c r="J31" s="142"/>
      <c r="K31" s="142"/>
      <c r="L31" s="142"/>
      <c r="M31" s="142"/>
      <c r="N31" s="142"/>
    </row>
    <row r="32" spans="1:14" s="141" customFormat="1" ht="30" hidden="1" customHeight="1" x14ac:dyDescent="0.2">
      <c r="A32" s="143"/>
      <c r="B32" s="143"/>
      <c r="C32" s="143"/>
      <c r="D32" s="143"/>
      <c r="E32" s="143"/>
      <c r="F32" s="143"/>
      <c r="G32" s="140"/>
      <c r="I32" s="143"/>
      <c r="J32" s="143"/>
      <c r="K32" s="143"/>
      <c r="L32" s="143"/>
      <c r="M32" s="143"/>
      <c r="N32" s="143"/>
    </row>
    <row r="33" spans="1:14" s="109" customFormat="1" ht="50.1" customHeight="1" x14ac:dyDescent="0.2">
      <c r="A33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B33" s="338"/>
      <c r="C33" s="338"/>
      <c r="D33" s="338"/>
      <c r="E33" s="339">
        <f>E25+2</f>
        <v>9</v>
      </c>
      <c r="F33" s="340"/>
      <c r="G33" s="135"/>
      <c r="I33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J33" s="338"/>
      <c r="K33" s="338"/>
      <c r="L33" s="338"/>
      <c r="M33" s="339">
        <f>M25+2</f>
        <v>10</v>
      </c>
      <c r="N33" s="340"/>
    </row>
    <row r="34" spans="1:14" s="109" customFormat="1" ht="24.95" customHeight="1" x14ac:dyDescent="0.2">
      <c r="A34" s="110" t="s">
        <v>137</v>
      </c>
      <c r="B34" s="335" t="s">
        <v>138</v>
      </c>
      <c r="C34" s="335"/>
      <c r="D34" s="111" t="s">
        <v>143</v>
      </c>
      <c r="E34" s="335" t="s">
        <v>139</v>
      </c>
      <c r="F34" s="336"/>
      <c r="G34" s="135"/>
      <c r="I34" s="110" t="s">
        <v>137</v>
      </c>
      <c r="J34" s="335" t="s">
        <v>138</v>
      </c>
      <c r="K34" s="335"/>
      <c r="L34" s="111" t="s">
        <v>143</v>
      </c>
      <c r="M34" s="335" t="s">
        <v>139</v>
      </c>
      <c r="N34" s="336"/>
    </row>
    <row r="35" spans="1:14" s="109" customFormat="1" ht="24.95" customHeight="1" x14ac:dyDescent="0.2">
      <c r="A35" s="112" t="s">
        <v>140</v>
      </c>
      <c r="B35" s="113">
        <v>1</v>
      </c>
      <c r="C35" s="113">
        <v>2</v>
      </c>
      <c r="D35" s="113">
        <v>3</v>
      </c>
      <c r="E35" s="113">
        <v>4</v>
      </c>
      <c r="F35" s="114">
        <v>5</v>
      </c>
      <c r="G35" s="135"/>
      <c r="I35" s="112" t="s">
        <v>140</v>
      </c>
      <c r="J35" s="113">
        <v>1</v>
      </c>
      <c r="K35" s="113">
        <v>2</v>
      </c>
      <c r="L35" s="113">
        <v>3</v>
      </c>
      <c r="M35" s="113">
        <v>4</v>
      </c>
      <c r="N35" s="114">
        <v>5</v>
      </c>
    </row>
    <row r="36" spans="1:14" ht="30" customHeight="1" x14ac:dyDescent="0.2">
      <c r="A36" s="115" t="str">
        <f>'rencontre match à 3'!H12</f>
        <v/>
      </c>
      <c r="B36" s="193"/>
      <c r="C36" s="193"/>
      <c r="D36" s="193"/>
      <c r="E36" s="193"/>
      <c r="F36" s="194"/>
      <c r="G36" s="136"/>
      <c r="I36" s="115" t="str">
        <f>'rencontre match à 3'!H13</f>
        <v/>
      </c>
      <c r="J36" s="202"/>
      <c r="K36" s="202"/>
      <c r="L36" s="202"/>
      <c r="M36" s="202"/>
      <c r="N36" s="203"/>
    </row>
    <row r="37" spans="1:14" ht="24.95" customHeight="1" x14ac:dyDescent="0.2">
      <c r="A37" s="117" t="s">
        <v>39</v>
      </c>
      <c r="F37" s="118"/>
      <c r="G37" s="136"/>
      <c r="I37" s="117" t="s">
        <v>39</v>
      </c>
      <c r="N37" s="118"/>
    </row>
    <row r="38" spans="1:14" ht="30" customHeight="1" x14ac:dyDescent="0.2">
      <c r="A38" s="119" t="str">
        <f>'rencontre match à 3'!O12</f>
        <v/>
      </c>
      <c r="B38" s="204"/>
      <c r="C38" s="204"/>
      <c r="D38" s="204"/>
      <c r="E38" s="204"/>
      <c r="F38" s="205"/>
      <c r="G38" s="136"/>
      <c r="I38" s="119" t="str">
        <f>'rencontre match à 3'!O13</f>
        <v/>
      </c>
      <c r="J38" s="191"/>
      <c r="K38" s="191"/>
      <c r="L38" s="191"/>
      <c r="M38" s="191"/>
      <c r="N38" s="195"/>
    </row>
    <row r="39" spans="1:14" ht="15" customHeight="1" x14ac:dyDescent="0.2">
      <c r="A39" s="137"/>
      <c r="B39" s="137"/>
      <c r="C39" s="137"/>
      <c r="D39" s="137"/>
      <c r="E39" s="137"/>
      <c r="F39" s="137"/>
      <c r="G39" s="138"/>
      <c r="H39" s="137"/>
      <c r="I39" s="137"/>
      <c r="J39" s="137"/>
      <c r="K39" s="137"/>
      <c r="L39" s="137"/>
      <c r="M39" s="137"/>
      <c r="N39" s="137"/>
    </row>
    <row r="40" spans="1:14" ht="15" customHeight="1" x14ac:dyDescent="0.2">
      <c r="A40" s="155"/>
      <c r="B40" s="155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</row>
    <row r="41" spans="1:14" s="109" customFormat="1" ht="50.1" customHeight="1" x14ac:dyDescent="0.2">
      <c r="A41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B41" s="338"/>
      <c r="C41" s="338"/>
      <c r="D41" s="338"/>
      <c r="E41" s="339">
        <f>E33+2</f>
        <v>11</v>
      </c>
      <c r="F41" s="340"/>
      <c r="G41" s="135"/>
      <c r="I41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J41" s="338"/>
      <c r="K41" s="338"/>
      <c r="L41" s="338"/>
      <c r="M41" s="339">
        <f>M33+2</f>
        <v>12</v>
      </c>
      <c r="N41" s="340"/>
    </row>
    <row r="42" spans="1:14" s="109" customFormat="1" ht="24.95" customHeight="1" x14ac:dyDescent="0.2">
      <c r="A42" s="110" t="s">
        <v>137</v>
      </c>
      <c r="B42" s="335" t="s">
        <v>138</v>
      </c>
      <c r="C42" s="335"/>
      <c r="D42" s="111" t="s">
        <v>143</v>
      </c>
      <c r="E42" s="335" t="s">
        <v>139</v>
      </c>
      <c r="F42" s="336"/>
      <c r="G42" s="135"/>
      <c r="I42" s="110" t="s">
        <v>137</v>
      </c>
      <c r="J42" s="335" t="s">
        <v>138</v>
      </c>
      <c r="K42" s="335"/>
      <c r="L42" s="111" t="s">
        <v>143</v>
      </c>
      <c r="M42" s="335" t="s">
        <v>139</v>
      </c>
      <c r="N42" s="336"/>
    </row>
    <row r="43" spans="1:14" s="109" customFormat="1" ht="24.95" customHeight="1" x14ac:dyDescent="0.2">
      <c r="A43" s="112" t="s">
        <v>140</v>
      </c>
      <c r="B43" s="113">
        <v>1</v>
      </c>
      <c r="C43" s="113">
        <v>2</v>
      </c>
      <c r="D43" s="113">
        <v>3</v>
      </c>
      <c r="E43" s="113">
        <v>4</v>
      </c>
      <c r="F43" s="114">
        <v>5</v>
      </c>
      <c r="G43" s="135"/>
      <c r="I43" s="112" t="s">
        <v>140</v>
      </c>
      <c r="J43" s="113">
        <v>1</v>
      </c>
      <c r="K43" s="113">
        <v>2</v>
      </c>
      <c r="L43" s="113">
        <v>3</v>
      </c>
      <c r="M43" s="113">
        <v>4</v>
      </c>
      <c r="N43" s="114">
        <v>5</v>
      </c>
    </row>
    <row r="44" spans="1:14" ht="30" customHeight="1" x14ac:dyDescent="0.2">
      <c r="A44" s="115" t="str">
        <f>'rencontre match à 3'!H14</f>
        <v xml:space="preserve"> - </v>
      </c>
      <c r="B44" s="193"/>
      <c r="C44" s="193"/>
      <c r="D44" s="193"/>
      <c r="E44" s="193"/>
      <c r="F44" s="194"/>
      <c r="G44" s="136"/>
      <c r="I44" s="115" t="str">
        <f>'rencontre match à 3'!H15</f>
        <v/>
      </c>
      <c r="J44" s="202"/>
      <c r="K44" s="202"/>
      <c r="L44" s="202"/>
      <c r="M44" s="202"/>
      <c r="N44" s="203"/>
    </row>
    <row r="45" spans="1:14" ht="24.95" customHeight="1" x14ac:dyDescent="0.2">
      <c r="A45" s="117" t="s">
        <v>39</v>
      </c>
      <c r="F45" s="118"/>
      <c r="G45" s="136"/>
      <c r="I45" s="117" t="s">
        <v>39</v>
      </c>
      <c r="N45" s="118"/>
    </row>
    <row r="46" spans="1:14" ht="30" customHeight="1" x14ac:dyDescent="0.2">
      <c r="A46" s="119" t="str">
        <f>'rencontre match à 3'!O14</f>
        <v xml:space="preserve"> - </v>
      </c>
      <c r="B46" s="204"/>
      <c r="C46" s="204"/>
      <c r="D46" s="204"/>
      <c r="E46" s="204"/>
      <c r="F46" s="205"/>
      <c r="G46" s="136"/>
      <c r="I46" s="119" t="str">
        <f>'rencontre match à 3'!O15</f>
        <v/>
      </c>
      <c r="J46" s="204"/>
      <c r="K46" s="204"/>
      <c r="L46" s="204"/>
      <c r="M46" s="204"/>
      <c r="N46" s="205"/>
    </row>
    <row r="47" spans="1:14" ht="15" customHeight="1" x14ac:dyDescent="0.2">
      <c r="A47" s="137"/>
      <c r="B47" s="137"/>
      <c r="C47" s="137"/>
      <c r="D47" s="137"/>
      <c r="E47" s="137"/>
      <c r="F47" s="137"/>
      <c r="G47" s="138"/>
      <c r="H47" s="137"/>
      <c r="I47" s="137"/>
      <c r="J47" s="137"/>
      <c r="K47" s="137"/>
      <c r="L47" s="137"/>
      <c r="M47" s="137"/>
      <c r="N47" s="137"/>
    </row>
    <row r="48" spans="1:14" ht="15" customHeight="1" x14ac:dyDescent="0.2">
      <c r="A48" s="155"/>
      <c r="B48" s="155"/>
      <c r="C48" s="155"/>
      <c r="D48" s="155"/>
      <c r="E48" s="155"/>
      <c r="F48" s="155"/>
      <c r="G48" s="156"/>
      <c r="H48" s="155"/>
      <c r="I48" s="155"/>
      <c r="J48" s="155"/>
      <c r="K48" s="155"/>
      <c r="L48" s="155"/>
      <c r="M48" s="155"/>
      <c r="N48" s="155"/>
    </row>
    <row r="49" spans="1:14" s="109" customFormat="1" ht="50.1" customHeight="1" x14ac:dyDescent="0.2">
      <c r="A49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B49" s="338"/>
      <c r="C49" s="338"/>
      <c r="D49" s="338"/>
      <c r="E49" s="339">
        <f>E41+2</f>
        <v>13</v>
      </c>
      <c r="F49" s="340"/>
      <c r="G49" s="135"/>
      <c r="I49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J49" s="338"/>
      <c r="K49" s="338"/>
      <c r="L49" s="338"/>
      <c r="M49" s="339">
        <f>M41+2</f>
        <v>14</v>
      </c>
      <c r="N49" s="340"/>
    </row>
    <row r="50" spans="1:14" s="109" customFormat="1" ht="24.95" customHeight="1" x14ac:dyDescent="0.2">
      <c r="A50" s="110" t="s">
        <v>137</v>
      </c>
      <c r="B50" s="335" t="s">
        <v>138</v>
      </c>
      <c r="C50" s="335"/>
      <c r="D50" s="111" t="s">
        <v>143</v>
      </c>
      <c r="E50" s="335" t="s">
        <v>139</v>
      </c>
      <c r="F50" s="336"/>
      <c r="G50" s="135"/>
      <c r="I50" s="110" t="s">
        <v>137</v>
      </c>
      <c r="J50" s="335" t="s">
        <v>138</v>
      </c>
      <c r="K50" s="335"/>
      <c r="L50" s="111" t="s">
        <v>143</v>
      </c>
      <c r="M50" s="335" t="s">
        <v>139</v>
      </c>
      <c r="N50" s="336"/>
    </row>
    <row r="51" spans="1:14" s="109" customFormat="1" ht="24.95" customHeight="1" x14ac:dyDescent="0.2">
      <c r="A51" s="112" t="s">
        <v>140</v>
      </c>
      <c r="B51" s="113">
        <v>1</v>
      </c>
      <c r="C51" s="113">
        <v>2</v>
      </c>
      <c r="D51" s="113">
        <v>3</v>
      </c>
      <c r="E51" s="113">
        <v>4</v>
      </c>
      <c r="F51" s="114">
        <v>5</v>
      </c>
      <c r="G51" s="135"/>
      <c r="I51" s="112" t="s">
        <v>140</v>
      </c>
      <c r="J51" s="113">
        <v>1</v>
      </c>
      <c r="K51" s="113">
        <v>2</v>
      </c>
      <c r="L51" s="113">
        <v>3</v>
      </c>
      <c r="M51" s="113">
        <v>4</v>
      </c>
      <c r="N51" s="114">
        <v>5</v>
      </c>
    </row>
    <row r="52" spans="1:14" ht="30" customHeight="1" x14ac:dyDescent="0.2">
      <c r="A52" s="115" t="str">
        <f>'rencontre match à 3'!H16</f>
        <v/>
      </c>
      <c r="B52" s="193"/>
      <c r="C52" s="193"/>
      <c r="D52" s="193"/>
      <c r="E52" s="193"/>
      <c r="F52" s="194"/>
      <c r="G52" s="136"/>
      <c r="I52" s="115" t="str">
        <f>'rencontre match à 3'!H17</f>
        <v/>
      </c>
      <c r="J52" s="202"/>
      <c r="K52" s="202"/>
      <c r="L52" s="202"/>
      <c r="M52" s="202"/>
      <c r="N52" s="203"/>
    </row>
    <row r="53" spans="1:14" ht="24.95" customHeight="1" x14ac:dyDescent="0.2">
      <c r="A53" s="117" t="s">
        <v>39</v>
      </c>
      <c r="F53" s="118"/>
      <c r="G53" s="136"/>
      <c r="I53" s="117" t="s">
        <v>39</v>
      </c>
      <c r="N53" s="118"/>
    </row>
    <row r="54" spans="1:14" ht="30" customHeight="1" x14ac:dyDescent="0.2">
      <c r="A54" s="119" t="str">
        <f>'rencontre match à 3'!O16</f>
        <v/>
      </c>
      <c r="B54" s="204"/>
      <c r="C54" s="204"/>
      <c r="D54" s="204"/>
      <c r="E54" s="204"/>
      <c r="F54" s="205"/>
      <c r="G54" s="136"/>
      <c r="I54" s="119" t="str">
        <f>'rencontre match à 3'!O17</f>
        <v/>
      </c>
      <c r="J54" s="191"/>
      <c r="K54" s="191"/>
      <c r="L54" s="191"/>
      <c r="M54" s="191"/>
      <c r="N54" s="195"/>
    </row>
    <row r="55" spans="1:14" ht="15" customHeight="1" x14ac:dyDescent="0.2">
      <c r="A55" s="137"/>
      <c r="B55" s="137"/>
      <c r="C55" s="137"/>
      <c r="D55" s="137"/>
      <c r="E55" s="137"/>
      <c r="F55" s="137"/>
      <c r="G55" s="138"/>
      <c r="H55" s="137"/>
      <c r="I55" s="137"/>
      <c r="J55" s="137"/>
      <c r="K55" s="137"/>
      <c r="L55" s="137"/>
      <c r="M55" s="137"/>
      <c r="N55" s="139"/>
    </row>
    <row r="56" spans="1:14" ht="15" customHeight="1" x14ac:dyDescent="0.2">
      <c r="A56" s="155"/>
      <c r="B56" s="155"/>
      <c r="C56" s="155"/>
      <c r="D56" s="155"/>
      <c r="E56" s="155"/>
      <c r="F56" s="155"/>
      <c r="G56" s="156"/>
      <c r="H56" s="155"/>
      <c r="I56" s="155"/>
      <c r="J56" s="155"/>
      <c r="K56" s="155"/>
      <c r="L56" s="155"/>
      <c r="M56" s="155"/>
      <c r="N56" s="155"/>
    </row>
    <row r="57" spans="1:14" s="109" customFormat="1" ht="50.1" customHeight="1" x14ac:dyDescent="0.2">
      <c r="A57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57" s="338"/>
      <c r="C57" s="338"/>
      <c r="D57" s="338"/>
      <c r="E57" s="339">
        <f>E49+2</f>
        <v>15</v>
      </c>
      <c r="F57" s="340"/>
      <c r="G57" s="135"/>
      <c r="I57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J57" s="338"/>
      <c r="K57" s="338"/>
      <c r="L57" s="338"/>
      <c r="M57" s="339">
        <f>M49+2</f>
        <v>16</v>
      </c>
      <c r="N57" s="340"/>
    </row>
    <row r="58" spans="1:14" s="109" customFormat="1" ht="24.95" customHeight="1" x14ac:dyDescent="0.2">
      <c r="A58" s="110" t="s">
        <v>137</v>
      </c>
      <c r="B58" s="335" t="s">
        <v>138</v>
      </c>
      <c r="C58" s="335"/>
      <c r="D58" s="111" t="s">
        <v>143</v>
      </c>
      <c r="E58" s="335" t="s">
        <v>139</v>
      </c>
      <c r="F58" s="336"/>
      <c r="G58" s="135"/>
      <c r="I58" s="110" t="s">
        <v>137</v>
      </c>
      <c r="J58" s="335" t="s">
        <v>138</v>
      </c>
      <c r="K58" s="335"/>
      <c r="L58" s="111" t="s">
        <v>143</v>
      </c>
      <c r="M58" s="335" t="s">
        <v>139</v>
      </c>
      <c r="N58" s="336"/>
    </row>
    <row r="59" spans="1:14" s="109" customFormat="1" ht="24.95" customHeight="1" x14ac:dyDescent="0.2">
      <c r="A59" s="112" t="s">
        <v>140</v>
      </c>
      <c r="B59" s="113">
        <v>1</v>
      </c>
      <c r="C59" s="113">
        <v>2</v>
      </c>
      <c r="D59" s="113">
        <v>3</v>
      </c>
      <c r="E59" s="113">
        <v>4</v>
      </c>
      <c r="F59" s="114">
        <v>5</v>
      </c>
      <c r="G59" s="135"/>
      <c r="I59" s="112" t="s">
        <v>140</v>
      </c>
      <c r="J59" s="113">
        <v>1</v>
      </c>
      <c r="K59" s="113">
        <v>2</v>
      </c>
      <c r="L59" s="113">
        <v>3</v>
      </c>
      <c r="M59" s="113">
        <v>4</v>
      </c>
      <c r="N59" s="114">
        <v>5</v>
      </c>
    </row>
    <row r="60" spans="1:14" ht="30" customHeight="1" x14ac:dyDescent="0.2">
      <c r="A60" s="115" t="str">
        <f>'rencontre match à 3'!H18</f>
        <v xml:space="preserve"> - </v>
      </c>
      <c r="B60" s="202"/>
      <c r="C60" s="202"/>
      <c r="D60" s="202"/>
      <c r="E60" s="202"/>
      <c r="F60" s="203"/>
      <c r="G60" s="136"/>
      <c r="I60" s="115" t="str">
        <f>'rencontre match à 3'!H19</f>
        <v/>
      </c>
      <c r="J60" s="202"/>
      <c r="K60" s="202"/>
      <c r="L60" s="202"/>
      <c r="M60" s="202"/>
      <c r="N60" s="203"/>
    </row>
    <row r="61" spans="1:14" ht="24.95" customHeight="1" x14ac:dyDescent="0.2">
      <c r="A61" s="117" t="s">
        <v>39</v>
      </c>
      <c r="F61" s="118"/>
      <c r="G61" s="136"/>
      <c r="I61" s="117" t="s">
        <v>39</v>
      </c>
      <c r="N61" s="118"/>
    </row>
    <row r="62" spans="1:14" ht="30" customHeight="1" x14ac:dyDescent="0.2">
      <c r="A62" s="119" t="str">
        <f>'rencontre match à 3'!O18</f>
        <v xml:space="preserve"> - </v>
      </c>
      <c r="B62" s="191"/>
      <c r="C62" s="191"/>
      <c r="D62" s="191"/>
      <c r="E62" s="191"/>
      <c r="F62" s="195"/>
      <c r="G62" s="136"/>
      <c r="I62" s="119" t="str">
        <f>'rencontre match à 3'!O19</f>
        <v/>
      </c>
      <c r="J62" s="204"/>
      <c r="K62" s="204"/>
      <c r="L62" s="204"/>
      <c r="M62" s="204"/>
      <c r="N62" s="205"/>
    </row>
    <row r="63" spans="1:14" ht="30" hidden="1" customHeight="1" x14ac:dyDescent="0.2">
      <c r="A63" s="142"/>
      <c r="B63" s="142"/>
      <c r="C63" s="142"/>
      <c r="D63" s="142"/>
      <c r="E63" s="142"/>
      <c r="F63" s="142"/>
      <c r="G63" s="140"/>
      <c r="H63" s="141"/>
      <c r="I63" s="142"/>
      <c r="J63" s="142"/>
      <c r="K63" s="142"/>
      <c r="L63" s="142"/>
      <c r="M63" s="142"/>
      <c r="N63" s="142"/>
    </row>
    <row r="64" spans="1:14" ht="30" hidden="1" customHeight="1" x14ac:dyDescent="0.2">
      <c r="A64" s="143"/>
      <c r="B64" s="143"/>
      <c r="C64" s="143"/>
      <c r="D64" s="143"/>
      <c r="E64" s="143"/>
      <c r="F64" s="143"/>
      <c r="G64" s="140"/>
      <c r="H64" s="141"/>
      <c r="I64" s="143"/>
      <c r="J64" s="143"/>
      <c r="K64" s="143"/>
      <c r="L64" s="143"/>
      <c r="M64" s="143"/>
      <c r="N64" s="143"/>
    </row>
    <row r="65" spans="1:14" s="109" customFormat="1" ht="50.1" customHeight="1" x14ac:dyDescent="0.2">
      <c r="A65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B65" s="338"/>
      <c r="C65" s="338"/>
      <c r="D65" s="338"/>
      <c r="E65" s="339">
        <f>E57+2</f>
        <v>17</v>
      </c>
      <c r="F65" s="340"/>
      <c r="G65" s="135"/>
      <c r="I65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J65" s="338"/>
      <c r="K65" s="338"/>
      <c r="L65" s="338"/>
      <c r="M65" s="339">
        <f>M57+2</f>
        <v>18</v>
      </c>
      <c r="N65" s="340"/>
    </row>
    <row r="66" spans="1:14" s="109" customFormat="1" ht="24.95" customHeight="1" x14ac:dyDescent="0.2">
      <c r="A66" s="110" t="s">
        <v>137</v>
      </c>
      <c r="B66" s="335" t="s">
        <v>138</v>
      </c>
      <c r="C66" s="335"/>
      <c r="D66" s="111" t="s">
        <v>143</v>
      </c>
      <c r="E66" s="335" t="s">
        <v>139</v>
      </c>
      <c r="F66" s="336"/>
      <c r="G66" s="135"/>
      <c r="I66" s="110" t="s">
        <v>137</v>
      </c>
      <c r="J66" s="335" t="s">
        <v>138</v>
      </c>
      <c r="K66" s="335"/>
      <c r="L66" s="111" t="s">
        <v>143</v>
      </c>
      <c r="M66" s="335" t="s">
        <v>139</v>
      </c>
      <c r="N66" s="336"/>
    </row>
    <row r="67" spans="1:14" s="109" customFormat="1" ht="24.95" customHeight="1" x14ac:dyDescent="0.2">
      <c r="A67" s="112" t="s">
        <v>140</v>
      </c>
      <c r="B67" s="113">
        <v>1</v>
      </c>
      <c r="C67" s="113">
        <v>2</v>
      </c>
      <c r="D67" s="113">
        <v>3</v>
      </c>
      <c r="E67" s="113">
        <v>4</v>
      </c>
      <c r="F67" s="114">
        <v>5</v>
      </c>
      <c r="G67" s="135"/>
      <c r="I67" s="112" t="s">
        <v>140</v>
      </c>
      <c r="J67" s="113">
        <v>1</v>
      </c>
      <c r="K67" s="113">
        <v>2</v>
      </c>
      <c r="L67" s="113">
        <v>3</v>
      </c>
      <c r="M67" s="113">
        <v>4</v>
      </c>
      <c r="N67" s="114">
        <v>5</v>
      </c>
    </row>
    <row r="68" spans="1:14" ht="30" customHeight="1" x14ac:dyDescent="0.2">
      <c r="A68" s="115" t="str">
        <f>'rencontre match à 3'!H20</f>
        <v/>
      </c>
      <c r="B68" s="193"/>
      <c r="C68" s="193"/>
      <c r="D68" s="193"/>
      <c r="E68" s="193"/>
      <c r="F68" s="194"/>
      <c r="G68" s="136"/>
      <c r="I68" s="115" t="str">
        <f>'rencontre match à 3'!H21</f>
        <v/>
      </c>
      <c r="J68" s="202"/>
      <c r="K68" s="202"/>
      <c r="L68" s="202"/>
      <c r="M68" s="202"/>
      <c r="N68" s="203"/>
    </row>
    <row r="69" spans="1:14" ht="24.95" customHeight="1" x14ac:dyDescent="0.2">
      <c r="A69" s="117" t="s">
        <v>39</v>
      </c>
      <c r="F69" s="118"/>
      <c r="G69" s="136"/>
      <c r="I69" s="117" t="s">
        <v>39</v>
      </c>
      <c r="N69" s="118"/>
    </row>
    <row r="70" spans="1:14" ht="30" customHeight="1" x14ac:dyDescent="0.2">
      <c r="A70" s="119" t="str">
        <f>'rencontre match à 3'!O20</f>
        <v/>
      </c>
      <c r="B70" s="204"/>
      <c r="C70" s="204"/>
      <c r="D70" s="204"/>
      <c r="E70" s="204"/>
      <c r="F70" s="205"/>
      <c r="G70" s="136"/>
      <c r="I70" s="119" t="str">
        <f>'rencontre match à 3'!O21</f>
        <v/>
      </c>
      <c r="J70" s="191"/>
      <c r="K70" s="191"/>
      <c r="L70" s="191"/>
      <c r="M70" s="191"/>
      <c r="N70" s="195"/>
    </row>
    <row r="71" spans="1:14" ht="15" customHeight="1" x14ac:dyDescent="0.2">
      <c r="A71" s="137"/>
      <c r="B71" s="137"/>
      <c r="C71" s="137"/>
      <c r="D71" s="137"/>
      <c r="E71" s="137"/>
      <c r="F71" s="137"/>
      <c r="G71" s="138"/>
      <c r="H71" s="137"/>
      <c r="I71" s="137"/>
      <c r="J71" s="137"/>
      <c r="K71" s="137"/>
      <c r="L71" s="137"/>
      <c r="M71" s="137"/>
      <c r="N71" s="137"/>
    </row>
    <row r="72" spans="1:14" ht="15" customHeight="1" x14ac:dyDescent="0.2">
      <c r="A72" s="155"/>
      <c r="B72" s="155"/>
      <c r="C72" s="155"/>
      <c r="D72" s="155"/>
      <c r="E72" s="155"/>
      <c r="F72" s="155"/>
      <c r="G72" s="156"/>
      <c r="H72" s="155"/>
      <c r="I72" s="155"/>
      <c r="J72" s="155"/>
      <c r="K72" s="155"/>
      <c r="L72" s="155"/>
      <c r="M72" s="155"/>
      <c r="N72" s="155"/>
    </row>
    <row r="73" spans="1:14" s="109" customFormat="1" ht="50.1" customHeight="1" x14ac:dyDescent="0.2">
      <c r="A73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73" s="338"/>
      <c r="C73" s="338"/>
      <c r="D73" s="338"/>
      <c r="E73" s="339">
        <f>E65+2</f>
        <v>19</v>
      </c>
      <c r="F73" s="340"/>
      <c r="G73" s="135"/>
      <c r="I73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73" s="338"/>
      <c r="K73" s="338"/>
      <c r="L73" s="338"/>
      <c r="M73" s="339">
        <f>M65+2</f>
        <v>20</v>
      </c>
      <c r="N73" s="340"/>
    </row>
    <row r="74" spans="1:14" s="109" customFormat="1" ht="24.95" customHeight="1" x14ac:dyDescent="0.2">
      <c r="A74" s="110" t="s">
        <v>137</v>
      </c>
      <c r="B74" s="335" t="s">
        <v>138</v>
      </c>
      <c r="C74" s="335"/>
      <c r="D74" s="111" t="s">
        <v>143</v>
      </c>
      <c r="E74" s="335" t="s">
        <v>139</v>
      </c>
      <c r="F74" s="336"/>
      <c r="G74" s="135"/>
      <c r="I74" s="110" t="s">
        <v>137</v>
      </c>
      <c r="J74" s="335" t="s">
        <v>138</v>
      </c>
      <c r="K74" s="335"/>
      <c r="L74" s="111" t="s">
        <v>143</v>
      </c>
      <c r="M74" s="335" t="s">
        <v>139</v>
      </c>
      <c r="N74" s="336"/>
    </row>
    <row r="75" spans="1:14" s="109" customFormat="1" ht="24.95" customHeight="1" x14ac:dyDescent="0.2">
      <c r="A75" s="108" t="s">
        <v>140</v>
      </c>
      <c r="B75" s="134">
        <v>1</v>
      </c>
      <c r="C75" s="134">
        <v>2</v>
      </c>
      <c r="D75" s="134">
        <v>3</v>
      </c>
      <c r="E75" s="134">
        <v>4</v>
      </c>
      <c r="F75" s="120">
        <v>5</v>
      </c>
      <c r="G75" s="135"/>
      <c r="I75" s="108" t="s">
        <v>140</v>
      </c>
      <c r="J75" s="134">
        <v>1</v>
      </c>
      <c r="K75" s="134">
        <v>2</v>
      </c>
      <c r="L75" s="134">
        <v>3</v>
      </c>
      <c r="M75" s="134">
        <v>4</v>
      </c>
      <c r="N75" s="120">
        <v>5</v>
      </c>
    </row>
    <row r="76" spans="1:14" ht="30" customHeight="1" x14ac:dyDescent="0.2">
      <c r="A76" s="115" t="str">
        <f>'rencontre match à 3'!H22</f>
        <v/>
      </c>
      <c r="B76" s="202"/>
      <c r="C76" s="202"/>
      <c r="D76" s="202"/>
      <c r="E76" s="202"/>
      <c r="F76" s="203"/>
      <c r="G76" s="136"/>
      <c r="I76" s="115" t="str">
        <f>'rencontre match à 3'!H23</f>
        <v/>
      </c>
      <c r="J76" s="193"/>
      <c r="K76" s="193"/>
      <c r="L76" s="193"/>
      <c r="M76" s="193"/>
      <c r="N76" s="194"/>
    </row>
    <row r="77" spans="1:14" ht="24.95" customHeight="1" x14ac:dyDescent="0.2">
      <c r="A77" s="117" t="s">
        <v>39</v>
      </c>
      <c r="F77" s="118"/>
      <c r="G77" s="136"/>
      <c r="I77" s="117" t="s">
        <v>39</v>
      </c>
      <c r="N77" s="118"/>
    </row>
    <row r="78" spans="1:14" ht="30" customHeight="1" x14ac:dyDescent="0.2">
      <c r="A78" s="119" t="str">
        <f>'rencontre match à 3'!O22</f>
        <v/>
      </c>
      <c r="B78" s="204"/>
      <c r="C78" s="204"/>
      <c r="D78" s="204"/>
      <c r="E78" s="204"/>
      <c r="F78" s="205"/>
      <c r="G78" s="136"/>
      <c r="I78" s="119" t="str">
        <f>'rencontre match à 3'!O23</f>
        <v/>
      </c>
      <c r="J78" s="204"/>
      <c r="K78" s="204"/>
      <c r="L78" s="204"/>
      <c r="M78" s="204"/>
      <c r="N78" s="205"/>
    </row>
    <row r="79" spans="1:14" ht="15" customHeight="1" x14ac:dyDescent="0.2">
      <c r="A79" s="137"/>
      <c r="B79" s="137"/>
      <c r="C79" s="137"/>
      <c r="D79" s="137"/>
      <c r="E79" s="137"/>
      <c r="F79" s="137"/>
      <c r="G79" s="138"/>
      <c r="H79" s="137"/>
      <c r="I79" s="137"/>
      <c r="J79" s="137"/>
      <c r="K79" s="137"/>
      <c r="L79" s="137"/>
      <c r="M79" s="137"/>
      <c r="N79" s="137"/>
    </row>
    <row r="80" spans="1:14" ht="15" customHeight="1" x14ac:dyDescent="0.2">
      <c r="A80" s="155"/>
      <c r="B80" s="155"/>
      <c r="C80" s="155"/>
      <c r="D80" s="155"/>
      <c r="E80" s="155"/>
      <c r="F80" s="155"/>
      <c r="G80" s="156"/>
      <c r="H80" s="155"/>
      <c r="I80" s="155"/>
      <c r="J80" s="155"/>
      <c r="K80" s="155"/>
      <c r="L80" s="155"/>
      <c r="M80" s="155"/>
      <c r="N80" s="155"/>
    </row>
    <row r="81" spans="1:14" s="109" customFormat="1" ht="50.1" customHeight="1" x14ac:dyDescent="0.2">
      <c r="A81" s="337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81" s="338"/>
      <c r="C81" s="338"/>
      <c r="D81" s="338"/>
      <c r="E81" s="339">
        <f>E73+2</f>
        <v>21</v>
      </c>
      <c r="F81" s="340"/>
      <c r="G81" s="135"/>
      <c r="I81" s="337"/>
      <c r="J81" s="338"/>
      <c r="K81" s="338"/>
      <c r="L81" s="338"/>
      <c r="M81" s="339"/>
      <c r="N81" s="340"/>
    </row>
    <row r="82" spans="1:14" s="109" customFormat="1" ht="24.95" customHeight="1" x14ac:dyDescent="0.2">
      <c r="A82" s="110" t="s">
        <v>137</v>
      </c>
      <c r="B82" s="335" t="s">
        <v>138</v>
      </c>
      <c r="C82" s="335"/>
      <c r="D82" s="111" t="s">
        <v>143</v>
      </c>
      <c r="E82" s="335" t="s">
        <v>139</v>
      </c>
      <c r="F82" s="336"/>
      <c r="G82" s="135"/>
      <c r="I82" s="110" t="s">
        <v>137</v>
      </c>
      <c r="J82" s="335" t="s">
        <v>138</v>
      </c>
      <c r="K82" s="335"/>
      <c r="L82" s="111" t="s">
        <v>143</v>
      </c>
      <c r="M82" s="335" t="s">
        <v>139</v>
      </c>
      <c r="N82" s="336"/>
    </row>
    <row r="83" spans="1:14" s="109" customFormat="1" ht="24.95" customHeight="1" x14ac:dyDescent="0.2">
      <c r="A83" s="121" t="s">
        <v>140</v>
      </c>
      <c r="B83" s="122">
        <v>1</v>
      </c>
      <c r="C83" s="122">
        <v>2</v>
      </c>
      <c r="D83" s="122">
        <v>3</v>
      </c>
      <c r="E83" s="122">
        <v>4</v>
      </c>
      <c r="F83" s="123">
        <v>5</v>
      </c>
      <c r="G83" s="135"/>
      <c r="I83" s="121" t="s">
        <v>140</v>
      </c>
      <c r="J83" s="122">
        <v>1</v>
      </c>
      <c r="K83" s="122">
        <v>2</v>
      </c>
      <c r="L83" s="122">
        <v>3</v>
      </c>
      <c r="M83" s="122">
        <v>4</v>
      </c>
      <c r="N83" s="123">
        <v>5</v>
      </c>
    </row>
    <row r="84" spans="1:14" ht="30" customHeight="1" x14ac:dyDescent="0.2">
      <c r="A84" s="115" t="str">
        <f>'rencontre match à 3'!H24</f>
        <v/>
      </c>
      <c r="B84" s="202"/>
      <c r="C84" s="202"/>
      <c r="D84" s="202"/>
      <c r="E84" s="202"/>
      <c r="F84" s="203"/>
      <c r="G84" s="136"/>
      <c r="I84" s="115"/>
      <c r="J84" s="124"/>
      <c r="K84" s="124"/>
      <c r="L84" s="124"/>
      <c r="M84" s="124"/>
      <c r="N84" s="125"/>
    </row>
    <row r="85" spans="1:14" ht="24.95" customHeight="1" x14ac:dyDescent="0.2">
      <c r="A85" s="117" t="s">
        <v>39</v>
      </c>
      <c r="F85" s="118"/>
      <c r="G85" s="136"/>
      <c r="I85" s="117" t="s">
        <v>39</v>
      </c>
      <c r="N85" s="118"/>
    </row>
    <row r="86" spans="1:14" ht="30" customHeight="1" x14ac:dyDescent="0.2">
      <c r="A86" s="119" t="str">
        <f>'rencontre match à 3'!O24</f>
        <v/>
      </c>
      <c r="B86" s="191"/>
      <c r="C86" s="191"/>
      <c r="D86" s="191"/>
      <c r="E86" s="191"/>
      <c r="F86" s="195"/>
      <c r="G86" s="136"/>
      <c r="I86" s="119"/>
      <c r="J86" s="126"/>
      <c r="K86" s="126"/>
      <c r="L86" s="126"/>
      <c r="M86" s="126"/>
      <c r="N86" s="127"/>
    </row>
    <row r="87" spans="1:14" ht="15" customHeight="1" x14ac:dyDescent="0.2">
      <c r="A87" s="137"/>
      <c r="B87" s="137"/>
      <c r="C87" s="137"/>
      <c r="D87" s="137"/>
      <c r="E87" s="137"/>
      <c r="F87" s="137"/>
      <c r="G87" s="138"/>
      <c r="H87" s="137"/>
      <c r="I87" s="137"/>
      <c r="J87" s="137"/>
      <c r="K87" s="137"/>
      <c r="L87" s="137"/>
      <c r="M87" s="137"/>
      <c r="N87" s="137"/>
    </row>
    <row r="88" spans="1:14" ht="15" customHeight="1" x14ac:dyDescent="0.2">
      <c r="A88" s="155"/>
      <c r="B88" s="155"/>
      <c r="C88" s="155"/>
      <c r="D88" s="155"/>
      <c r="E88" s="155"/>
      <c r="F88" s="155"/>
      <c r="G88" s="156"/>
      <c r="H88" s="155"/>
      <c r="I88" s="155"/>
      <c r="J88" s="155"/>
      <c r="K88" s="155"/>
      <c r="L88" s="155"/>
      <c r="M88" s="155"/>
      <c r="N88" s="155"/>
    </row>
    <row r="89" spans="1:14" s="109" customFormat="1" ht="50.1" customHeight="1" x14ac:dyDescent="0.2">
      <c r="A89" s="337"/>
      <c r="B89" s="338"/>
      <c r="C89" s="338"/>
      <c r="D89" s="338"/>
      <c r="E89" s="339"/>
      <c r="F89" s="340"/>
      <c r="G89" s="135"/>
      <c r="I89" s="337"/>
      <c r="J89" s="338"/>
      <c r="K89" s="338"/>
      <c r="L89" s="338"/>
      <c r="M89" s="339"/>
      <c r="N89" s="340"/>
    </row>
    <row r="90" spans="1:14" s="109" customFormat="1" ht="24.95" customHeight="1" x14ac:dyDescent="0.2">
      <c r="A90" s="110" t="s">
        <v>137</v>
      </c>
      <c r="B90" s="335" t="s">
        <v>138</v>
      </c>
      <c r="C90" s="335"/>
      <c r="D90" s="111" t="s">
        <v>143</v>
      </c>
      <c r="E90" s="335" t="s">
        <v>139</v>
      </c>
      <c r="F90" s="336"/>
      <c r="G90" s="135"/>
      <c r="I90" s="110" t="s">
        <v>137</v>
      </c>
      <c r="J90" s="335" t="s">
        <v>138</v>
      </c>
      <c r="K90" s="335"/>
      <c r="L90" s="111" t="s">
        <v>143</v>
      </c>
      <c r="M90" s="335" t="s">
        <v>139</v>
      </c>
      <c r="N90" s="336"/>
    </row>
    <row r="91" spans="1:14" s="109" customFormat="1" ht="24.95" customHeight="1" x14ac:dyDescent="0.2">
      <c r="A91" s="112" t="s">
        <v>140</v>
      </c>
      <c r="B91" s="113">
        <v>1</v>
      </c>
      <c r="C91" s="113">
        <v>2</v>
      </c>
      <c r="D91" s="113">
        <v>3</v>
      </c>
      <c r="E91" s="113">
        <v>4</v>
      </c>
      <c r="F91" s="114">
        <v>5</v>
      </c>
      <c r="G91" s="135"/>
      <c r="I91" s="112" t="s">
        <v>140</v>
      </c>
      <c r="J91" s="113">
        <v>1</v>
      </c>
      <c r="K91" s="113">
        <v>2</v>
      </c>
      <c r="L91" s="113">
        <v>3</v>
      </c>
      <c r="M91" s="113">
        <v>4</v>
      </c>
      <c r="N91" s="114">
        <v>5</v>
      </c>
    </row>
    <row r="92" spans="1:14" ht="30" customHeight="1" x14ac:dyDescent="0.2">
      <c r="A92" s="115"/>
      <c r="B92" s="124"/>
      <c r="C92" s="124"/>
      <c r="D92" s="124"/>
      <c r="E92" s="124"/>
      <c r="F92" s="125"/>
      <c r="G92" s="136"/>
      <c r="I92" s="115"/>
      <c r="J92" s="124"/>
      <c r="K92" s="124"/>
      <c r="L92" s="124"/>
      <c r="M92" s="124"/>
      <c r="N92" s="125"/>
    </row>
    <row r="93" spans="1:14" ht="24.95" customHeight="1" x14ac:dyDescent="0.2">
      <c r="A93" s="117" t="s">
        <v>39</v>
      </c>
      <c r="F93" s="118"/>
      <c r="G93" s="136"/>
      <c r="I93" s="117" t="s">
        <v>39</v>
      </c>
      <c r="N93" s="118"/>
    </row>
    <row r="94" spans="1:14" ht="30" customHeight="1" x14ac:dyDescent="0.2">
      <c r="A94" s="119"/>
      <c r="B94" s="126"/>
      <c r="C94" s="126"/>
      <c r="D94" s="126"/>
      <c r="E94" s="126"/>
      <c r="F94" s="127"/>
      <c r="G94" s="136"/>
      <c r="I94" s="119"/>
      <c r="J94" s="126"/>
      <c r="K94" s="126"/>
      <c r="L94" s="126"/>
      <c r="M94" s="126"/>
      <c r="N94" s="127"/>
    </row>
  </sheetData>
  <sheetProtection algorithmName="SHA-512" hashValue="gvnSveINrqb0TJ8CEGNxv7qR8dVQnd/n4CSSxzmEfaw727BU7MKvq/uBAtESrAzgCRR3bs0G/xWj80U4VNCdPw==" saltValue="z2aCFNQpY+dwbpvJ34eH8Q==" spinCount="100000" sheet="1" scenarios="1" insertRows="0" autoFilter="0"/>
  <mergeCells count="96">
    <mergeCell ref="E89:F89"/>
    <mergeCell ref="M89:N89"/>
    <mergeCell ref="B90:C90"/>
    <mergeCell ref="E90:F90"/>
    <mergeCell ref="J90:K90"/>
    <mergeCell ref="M90:N90"/>
    <mergeCell ref="A89:D89"/>
    <mergeCell ref="I89:L89"/>
    <mergeCell ref="E81:F81"/>
    <mergeCell ref="M81:N81"/>
    <mergeCell ref="B82:C82"/>
    <mergeCell ref="E82:F82"/>
    <mergeCell ref="J82:K82"/>
    <mergeCell ref="M82:N82"/>
    <mergeCell ref="A81:D81"/>
    <mergeCell ref="I81:L81"/>
    <mergeCell ref="E73:F73"/>
    <mergeCell ref="M73:N73"/>
    <mergeCell ref="B74:C74"/>
    <mergeCell ref="E74:F74"/>
    <mergeCell ref="J74:K74"/>
    <mergeCell ref="M74:N74"/>
    <mergeCell ref="A73:D73"/>
    <mergeCell ref="I73:L73"/>
    <mergeCell ref="E65:F65"/>
    <mergeCell ref="M65:N65"/>
    <mergeCell ref="B66:C66"/>
    <mergeCell ref="E66:F66"/>
    <mergeCell ref="J66:K66"/>
    <mergeCell ref="M66:N66"/>
    <mergeCell ref="A65:D65"/>
    <mergeCell ref="I65:L65"/>
    <mergeCell ref="E57:F57"/>
    <mergeCell ref="M57:N57"/>
    <mergeCell ref="B58:C58"/>
    <mergeCell ref="E58:F58"/>
    <mergeCell ref="J58:K58"/>
    <mergeCell ref="M58:N58"/>
    <mergeCell ref="A57:D57"/>
    <mergeCell ref="I57:L57"/>
    <mergeCell ref="E49:F49"/>
    <mergeCell ref="M49:N49"/>
    <mergeCell ref="B50:C50"/>
    <mergeCell ref="E50:F50"/>
    <mergeCell ref="J50:K50"/>
    <mergeCell ref="M50:N50"/>
    <mergeCell ref="A49:D49"/>
    <mergeCell ref="I49:L49"/>
    <mergeCell ref="E41:F41"/>
    <mergeCell ref="M41:N41"/>
    <mergeCell ref="B42:C42"/>
    <mergeCell ref="E42:F42"/>
    <mergeCell ref="J42:K42"/>
    <mergeCell ref="M42:N42"/>
    <mergeCell ref="A41:D41"/>
    <mergeCell ref="I41:L41"/>
    <mergeCell ref="E33:F33"/>
    <mergeCell ref="M33:N33"/>
    <mergeCell ref="B34:C34"/>
    <mergeCell ref="E34:F34"/>
    <mergeCell ref="J34:K34"/>
    <mergeCell ref="M34:N34"/>
    <mergeCell ref="A33:D33"/>
    <mergeCell ref="I33:L33"/>
    <mergeCell ref="M25:N25"/>
    <mergeCell ref="B26:C26"/>
    <mergeCell ref="E26:F26"/>
    <mergeCell ref="J26:K26"/>
    <mergeCell ref="M26:N26"/>
    <mergeCell ref="A25:D25"/>
    <mergeCell ref="I25:L25"/>
    <mergeCell ref="E25:F25"/>
    <mergeCell ref="M18:N18"/>
    <mergeCell ref="E9:F9"/>
    <mergeCell ref="M9:N9"/>
    <mergeCell ref="B10:C10"/>
    <mergeCell ref="E10:F10"/>
    <mergeCell ref="J10:K10"/>
    <mergeCell ref="M10:N10"/>
    <mergeCell ref="E17:F17"/>
    <mergeCell ref="M17:N17"/>
    <mergeCell ref="A9:D9"/>
    <mergeCell ref="I9:L9"/>
    <mergeCell ref="A17:D17"/>
    <mergeCell ref="I17:L17"/>
    <mergeCell ref="B18:C18"/>
    <mergeCell ref="E18:F18"/>
    <mergeCell ref="J18:K18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629DE4"/>
    <pageSetUpPr fitToPage="1"/>
  </sheetPr>
  <dimension ref="A1:AS35"/>
  <sheetViews>
    <sheetView topLeftCell="A7"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1" width="4.7109375" style="216" customWidth="1"/>
    <col min="32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151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158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/>
    <row r="8" spans="1:45" ht="20.100000000000001" customHeight="1" x14ac:dyDescent="0.2">
      <c r="F8" s="266" t="s">
        <v>159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403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/>
    <row r="10" spans="1:45" ht="20.100000000000001" customHeight="1" x14ac:dyDescent="0.2">
      <c r="F10" s="249" t="s">
        <v>23</v>
      </c>
      <c r="G10" s="250"/>
      <c r="H10" s="250"/>
      <c r="I10" s="250"/>
      <c r="J10" s="250"/>
      <c r="K10" s="250"/>
      <c r="L10" s="250"/>
      <c r="M10" s="250" t="str">
        <f>IF(H12="","",Renseignements!B8)</f>
        <v/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434" t="str">
        <f>IF('Equipes match à 3'!J12=0,"",'Equipes match à 3'!J12)</f>
        <v/>
      </c>
      <c r="I12" s="435"/>
      <c r="J12" s="435"/>
      <c r="K12" s="435"/>
      <c r="L12" s="435"/>
      <c r="M12" s="435"/>
      <c r="N12" s="436"/>
      <c r="O12" s="4" t="str">
        <f>IF('Equipes match à 3'!S12=0,"",'Equipes match à 3'!S12)</f>
        <v/>
      </c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434" t="str">
        <f>IF('Equipes match à 3'!J24=0,"",'Equipes match à 3'!J24)</f>
        <v/>
      </c>
      <c r="X12" s="435"/>
      <c r="Y12" s="435"/>
      <c r="Z12" s="435"/>
      <c r="AA12" s="435"/>
      <c r="AB12" s="435"/>
      <c r="AC12" s="436"/>
      <c r="AD12" s="4" t="str">
        <f>IF('Equipes match à 3'!S24=0,"",'Equipes match à 3'!S24)</f>
        <v/>
      </c>
    </row>
    <row r="13" spans="1:45" ht="20.100000000000001" customHeight="1" x14ac:dyDescent="0.2">
      <c r="A13" s="268" t="s">
        <v>26</v>
      </c>
      <c r="B13" s="268"/>
      <c r="C13" s="268"/>
      <c r="D13" s="22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22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437" t="str">
        <f>IF('Equipes match à 3'!A14=0,"",'Equipes match à 3'!A14)</f>
        <v/>
      </c>
      <c r="B14" s="437"/>
      <c r="C14" s="437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IF(A14&lt;&gt;"",IF(A14="wo", "",VLOOKUP(A14,'Joueurs-FFTT'!A:F,3,0)),"")</f>
        <v/>
      </c>
      <c r="J14" s="261"/>
      <c r="K14" s="261"/>
      <c r="L14" s="261"/>
      <c r="M14" s="259" t="str">
        <f>IF(A14&lt;&gt;"",IF(A14="wo", "",VLOOKUP(A14,'Joueurs-FFTT'!A:F,4,0)),"")</f>
        <v/>
      </c>
      <c r="N14" s="259"/>
      <c r="O14" s="215" t="str">
        <f>IF(LEN(M14)=4,LEFT(M14,2),LEFT(M14))</f>
        <v/>
      </c>
      <c r="P14" s="437" t="str">
        <f>IF('Equipes match à 3'!A26=0,"",'Equipes match à 3'!A26)</f>
        <v/>
      </c>
      <c r="Q14" s="437"/>
      <c r="R14" s="437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IF(AND(P14&lt;&gt;"",P14&lt;&gt;"wo"),VLOOKUP(P14,'Joueurs-FFTT'!A:F,3,0),IF(P14="wo",P14,""))</f>
        <v/>
      </c>
      <c r="Y14" s="261"/>
      <c r="Z14" s="261"/>
      <c r="AA14" s="261"/>
      <c r="AB14" s="259" t="str">
        <f>IF(AND(P14&lt;&gt;"",P14&lt;&gt;"wo"),VLOOKUP(P14,'Joueurs-FFTT'!A:F,4,0),IF(P14="wo",P14,""))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437" t="str">
        <f>IF('Equipes match à 3'!A15=0,"",'Equipes match à 3'!A15)</f>
        <v/>
      </c>
      <c r="B15" s="437"/>
      <c r="C15" s="437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IF(A15&lt;&gt;"",IF(A15="wo", "",VLOOKUP(A15,'Joueurs-FFTT'!A:F,3,0)),"")</f>
        <v/>
      </c>
      <c r="J15" s="261"/>
      <c r="K15" s="261"/>
      <c r="L15" s="261"/>
      <c r="M15" s="259" t="str">
        <f>IF(A15&lt;&gt;"",IF(A15="wo", "",VLOOKUP(A15,'Joueurs-FFTT'!A:F,4,0)),"")</f>
        <v/>
      </c>
      <c r="N15" s="259"/>
      <c r="O15" s="215" t="str">
        <f>IF(LEN(M15)=4,LEFT(M15,2),LEFT(M15))</f>
        <v/>
      </c>
      <c r="P15" s="437" t="str">
        <f>IF('Equipes match à 3'!A27=0,"",'Equipes match à 3'!A27)</f>
        <v/>
      </c>
      <c r="Q15" s="437"/>
      <c r="R15" s="437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IF(AND(P15&lt;&gt;"",P15&lt;&gt;"wo"),VLOOKUP(P15,'Joueurs-FFTT'!A:F,3,0),IF(P15="wo",P15,""))</f>
        <v/>
      </c>
      <c r="Y15" s="261"/>
      <c r="Z15" s="261"/>
      <c r="AA15" s="261"/>
      <c r="AB15" s="259" t="str">
        <f>IF(AND(P15&lt;&gt;"",P15&lt;&gt;"wo"),VLOOKUP(P15,'Joueurs-FFTT'!A:F,4,0),IF(P15="wo",P15,""))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437" t="str">
        <f>IF('Equipes match à 3'!A16=0,"",'Equipes match à 3'!A16)</f>
        <v/>
      </c>
      <c r="B16" s="437"/>
      <c r="C16" s="437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IF(A16&lt;&gt;"",IF(A16="wo", "",VLOOKUP(A16,'Joueurs-FFTT'!A:F,3,0)),"")</f>
        <v/>
      </c>
      <c r="J16" s="261"/>
      <c r="K16" s="261"/>
      <c r="L16" s="261"/>
      <c r="M16" s="259" t="str">
        <f>IF(A16&lt;&gt;"",IF(A16="wo", "",VLOOKUP(A16,'Joueurs-FFTT'!A:F,4,0)),"")</f>
        <v/>
      </c>
      <c r="N16" s="259"/>
      <c r="O16" s="215" t="str">
        <f>IF(LEN(M16)=4,LEFT(M16,2),LEFT(M16))</f>
        <v/>
      </c>
      <c r="P16" s="437" t="str">
        <f>IF('Equipes match à 3'!A28=0,"",'Equipes match à 3'!A28)</f>
        <v/>
      </c>
      <c r="Q16" s="437"/>
      <c r="R16" s="437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IF(AND(P16&lt;&gt;"",P16&lt;&gt;"wo"),VLOOKUP(P16,'Joueurs-FFTT'!A:F,3,0),IF(P16="wo",P16,""))</f>
        <v/>
      </c>
      <c r="Y16" s="261"/>
      <c r="Z16" s="261"/>
      <c r="AA16" s="261"/>
      <c r="AB16" s="259" t="str">
        <f>IF(AND(P16&lt;&gt;"",P16&lt;&gt;"wo"),VLOOKUP(P16,'Joueurs-FFTT'!A:F,4,0),IF(P16="wo",P16,""))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438"/>
      <c r="B17" s="438"/>
      <c r="C17" s="438"/>
      <c r="D17" s="229"/>
      <c r="E17" s="439"/>
      <c r="F17" s="439"/>
      <c r="G17" s="439"/>
      <c r="H17" s="439"/>
      <c r="I17" s="439"/>
      <c r="J17" s="439"/>
      <c r="K17" s="439"/>
      <c r="L17" s="439"/>
      <c r="M17" s="440"/>
      <c r="N17" s="440"/>
      <c r="O17" s="229"/>
      <c r="P17" s="438"/>
      <c r="Q17" s="438"/>
      <c r="R17" s="438"/>
      <c r="S17" s="229"/>
      <c r="T17" s="439"/>
      <c r="U17" s="439"/>
      <c r="V17" s="439"/>
      <c r="W17" s="439"/>
      <c r="X17" s="439"/>
      <c r="Y17" s="439"/>
      <c r="Z17" s="439"/>
      <c r="AA17" s="439"/>
      <c r="AB17" s="440"/>
      <c r="AC17" s="440"/>
      <c r="AD17" s="229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match à 3'!J12="","--",IF('Fiches match à 3'!J12&gt;'Fiches match à 3'!J14,'Fiches match à 3'!J14,-'Fiches match à 3'!J12))</f>
        <v>--</v>
      </c>
      <c r="B21" s="218" t="str">
        <f>IF('Fiches match à 3'!K12="","--",IF('Fiches match à 3'!K12&gt;'Fiches match à 3'!K14,'Fiches match à 3'!K14,-'Fiches match à 3'!K12))</f>
        <v>--</v>
      </c>
      <c r="C21" s="218" t="str">
        <f>IF('Fiches match à 3'!L12="","--",IF('Fiches match à 3'!L12&gt;'Fiches match à 3'!L14,'Fiches match à 3'!L14,-'Fiches match à 3'!L12))</f>
        <v>--</v>
      </c>
      <c r="D21" s="218" t="str">
        <f>IF('Fiches match à 3'!M12="","--",IF('Fiches match à 3'!M12&gt;'Fiches match à 3'!M14,'Fiches match à 3'!M14,-'Fiches match à 3'!M12))</f>
        <v>--</v>
      </c>
      <c r="E21" s="218" t="str">
        <f>IF('Fiches match à 3'!N12="","--",IF('Fiches match à 3'!N12&gt;'Fiches match à 3'!N14,'Fiches match à 3'!N14,-'Fiches match à 3'!N12))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>IF(H$12="","",IF(H21="W.O.",0,IF(AM21=3,2,1)))</f>
        <v/>
      </c>
      <c r="AB21" s="259"/>
      <c r="AC21" s="259" t="str">
        <f>IF(H$12="","",IF(T21="W.O.",0,IF(AS21=3,2,1)))</f>
        <v/>
      </c>
      <c r="AD21" s="259"/>
      <c r="AG21" s="32">
        <v>1</v>
      </c>
      <c r="AH21" s="219">
        <f>IF('Fiches match à 3'!J12&gt;'Fiches match à 3'!J14,1,0)</f>
        <v>0</v>
      </c>
      <c r="AI21" s="219">
        <f>IF('Fiches match à 3'!K12&gt;'Fiches match à 3'!K14,1,0)</f>
        <v>0</v>
      </c>
      <c r="AJ21" s="219">
        <f>IF('Fiches match à 3'!L12&gt;'Fiches match à 3'!L14,1,0)</f>
        <v>0</v>
      </c>
      <c r="AK21" s="219">
        <f>IF('Fiches match à 3'!M12&gt;'Fiches match à 3'!M14,1,0)</f>
        <v>0</v>
      </c>
      <c r="AL21" s="219">
        <f>IF('Fiches match à 3'!N12&gt;'Fiches match à 3'!N14,1,0)</f>
        <v>0</v>
      </c>
      <c r="AM21" s="217">
        <f t="shared" ref="AM21:AM27" si="0">IF(T21="W.O.",3,IF(H21="W.O.",0,SUM(AH21:AL21)))</f>
        <v>0</v>
      </c>
      <c r="AN21" s="219">
        <f>IF('Fiches match à 3'!J12&lt;'Fiches match à 3'!J14,1,0)</f>
        <v>0</v>
      </c>
      <c r="AO21" s="219">
        <f>IF('Fiches match à 3'!K12&lt;'Fiches match à 3'!K14,1,0)</f>
        <v>0</v>
      </c>
      <c r="AP21" s="219">
        <f>IF('Fiches match à 3'!L12&lt;'Fiches match à 3'!L14,1,0)</f>
        <v>0</v>
      </c>
      <c r="AQ21" s="219">
        <f>IF('Fiches match à 3'!M12&lt;'Fiches match à 3'!M14,1,0)</f>
        <v>0</v>
      </c>
      <c r="AR21" s="219">
        <f>IF('Fiches match à 3'!N12&lt;'Fiches match à 3'!N14,1,0)</f>
        <v>0</v>
      </c>
      <c r="AS21" s="217">
        <f t="shared" ref="AS21:AS27" si="1">IF(H21="W.O.",3,IF(T21="W.O.",0,SUM(AN21:AR21)))</f>
        <v>0</v>
      </c>
    </row>
    <row r="22" spans="1:45" ht="20.100000000000001" customHeight="1" x14ac:dyDescent="0.2">
      <c r="A22" s="218" t="str">
        <f>IF('Fiches match à 3'!B4="","--",IF('Fiches match à 3'!B4&gt;'Fiches match à 3'!B6,'Fiches match à 3'!B6,-'Fiches match à 3'!B4))</f>
        <v>--</v>
      </c>
      <c r="B22" s="218" t="str">
        <f>IF('Fiches match à 3'!C4="","--",IF('Fiches match à 3'!C4&gt;'Fiches match à 3'!C6,'Fiches match à 3'!C6,-'Fiches match à 3'!C4))</f>
        <v>--</v>
      </c>
      <c r="C22" s="218" t="str">
        <f>IF('Fiches match à 3'!D4="","--",IF('Fiches match à 3'!D4&gt;'Fiches match à 3'!D6,'Fiches match à 3'!D6,-'Fiches match à 3'!D4))</f>
        <v>--</v>
      </c>
      <c r="D22" s="218" t="str">
        <f>IF('Fiches match à 3'!E4="","--",IF('Fiches match à 3'!E4&gt;'Fiches match à 3'!E6,'Fiches match à 3'!E6,-'Fiches match à 3'!E4))</f>
        <v>--</v>
      </c>
      <c r="E22" s="218" t="str">
        <f>IF('Fiches match à 3'!F4="","--",IF('Fiches match à 3'!F4&gt;'Fiches match à 3'!F6,'Fiches match à 3'!F6,-'Fiches match à 3'!F4))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ref="AA22:AA27" si="2">IF(H$12="","",IF(H22="W.O.",0,IF(AM22=3,2,1)))</f>
        <v/>
      </c>
      <c r="AB22" s="259"/>
      <c r="AC22" s="259" t="str">
        <f t="shared" ref="AC22:AC27" si="3">IF(H$12="","",IF(T22="W.O.",0,IF(AS22=3,2,1)))</f>
        <v/>
      </c>
      <c r="AD22" s="259"/>
      <c r="AG22" s="32">
        <v>2</v>
      </c>
      <c r="AH22" s="219">
        <f>IF('Fiches match à 3'!B4&gt;'Fiches match à 3'!B6,1,0)</f>
        <v>0</v>
      </c>
      <c r="AI22" s="219">
        <f>IF('Fiches match à 3'!C4&gt;'Fiches match à 3'!C6,1,0)</f>
        <v>0</v>
      </c>
      <c r="AJ22" s="219">
        <f>IF('Fiches match à 3'!D4&gt;'Fiches match à 3'!D6,1,0)</f>
        <v>0</v>
      </c>
      <c r="AK22" s="219">
        <f>IF('Fiches match à 3'!E4&gt;'Fiches match à 3'!E6,1,0)</f>
        <v>0</v>
      </c>
      <c r="AL22" s="219">
        <f>IF('Fiches match à 3'!F4&gt;'Fiches match à 3'!F6,1,0)</f>
        <v>0</v>
      </c>
      <c r="AM22" s="217">
        <f t="shared" si="0"/>
        <v>0</v>
      </c>
      <c r="AN22" s="219">
        <f>IF('Fiches match à 3'!B4&lt;'Fiches match à 3'!B6,1,0)</f>
        <v>0</v>
      </c>
      <c r="AO22" s="219">
        <f>IF('Fiches match à 3'!C4&lt;'Fiches match à 3'!C6,1,0)</f>
        <v>0</v>
      </c>
      <c r="AP22" s="219">
        <f>IF('Fiches match à 3'!D4&lt;'Fiches match à 3'!D6,1,0)</f>
        <v>0</v>
      </c>
      <c r="AQ22" s="219">
        <f>IF('Fiches match à 3'!E4&lt;'Fiches match à 3'!E6,1,0)</f>
        <v>0</v>
      </c>
      <c r="AR22" s="219">
        <f>IF('Fiches match à 3'!F4&lt;'Fiches match à 3'!F6,1,0)</f>
        <v>0</v>
      </c>
      <c r="AS22" s="217">
        <f t="shared" si="1"/>
        <v>0</v>
      </c>
    </row>
    <row r="23" spans="1:45" ht="20.100000000000001" customHeight="1" x14ac:dyDescent="0.2">
      <c r="A23" s="218" t="str">
        <f>IF('Fiches match à 3'!J28="","--",IF('Fiches match à 3'!J28&gt;'Fiches match à 3'!J30,'Fiches match à 3'!J30,-'Fiches match à 3'!J28))</f>
        <v>--</v>
      </c>
      <c r="B23" s="218" t="str">
        <f>IF('Fiches match à 3'!K28="","--",IF('Fiches match à 3'!K28&gt;'Fiches match à 3'!K30,'Fiches match à 3'!K30,-'Fiches match à 3'!K28))</f>
        <v>--</v>
      </c>
      <c r="C23" s="218" t="str">
        <f>IF('Fiches match à 3'!L28="","--",IF('Fiches match à 3'!L28&gt;'Fiches match à 3'!L30,'Fiches match à 3'!L30,-'Fiches match à 3'!L28))</f>
        <v>--</v>
      </c>
      <c r="D23" s="218" t="str">
        <f>IF('Fiches match à 3'!M28="","--",IF('Fiches match à 3'!M28&gt;'Fiches match à 3'!M30,'Fiches match à 3'!M30,-'Fiches match à 3'!M28))</f>
        <v>--</v>
      </c>
      <c r="E23" s="218" t="str">
        <f>IF('Fiches match à 3'!N28="","--",IF('Fiches match à 3'!N28&gt;'Fiches match à 3'!N30,'Fiches match à 3'!N30,-'Fiches match à 3'!N28))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2"/>
        <v/>
      </c>
      <c r="AB23" s="259"/>
      <c r="AC23" s="259" t="str">
        <f t="shared" si="3"/>
        <v/>
      </c>
      <c r="AD23" s="259"/>
      <c r="AG23" s="32">
        <v>3</v>
      </c>
      <c r="AH23" s="219">
        <f>IF('Fiches match à 3'!J28&gt;'Fiches match à 3'!J30,1,0)</f>
        <v>0</v>
      </c>
      <c r="AI23" s="219">
        <f>IF('Fiches match à 3'!K28&gt;'Fiches match à 3'!K30,1,0)</f>
        <v>0</v>
      </c>
      <c r="AJ23" s="219">
        <f>IF('Fiches match à 3'!L28&gt;'Fiches match à 3'!L30,1,0)</f>
        <v>0</v>
      </c>
      <c r="AK23" s="219">
        <f>IF('Fiches match à 3'!M28&gt;'Fiches match à 3'!M30,1,0)</f>
        <v>0</v>
      </c>
      <c r="AL23" s="219">
        <f>IF('Fiches match à 3'!N28&gt;'Fiches match à 3'!N30,1,0)</f>
        <v>0</v>
      </c>
      <c r="AM23" s="217">
        <f t="shared" si="0"/>
        <v>0</v>
      </c>
      <c r="AN23" s="219">
        <f>IF('Fiches match à 3'!J28&lt;'Fiches match à 3'!J30,1,0)</f>
        <v>0</v>
      </c>
      <c r="AO23" s="219">
        <f>IF('Fiches match à 3'!K28&lt;'Fiches match à 3'!K30,1,0)</f>
        <v>0</v>
      </c>
      <c r="AP23" s="219">
        <f>IF('Fiches match à 3'!L28&lt;'Fiches match à 3'!L30,1,0)</f>
        <v>0</v>
      </c>
      <c r="AQ23" s="219">
        <f>IF('Fiches match à 3'!M28&lt;'Fiches match à 3'!M30,1,0)</f>
        <v>0</v>
      </c>
      <c r="AR23" s="219">
        <f>IF('Fiches match à 3'!N28&lt;'Fiches match à 3'!N30,1,0)</f>
        <v>0</v>
      </c>
      <c r="AS23" s="217">
        <f t="shared" si="1"/>
        <v>0</v>
      </c>
    </row>
    <row r="24" spans="1:45" ht="20.100000000000001" customHeight="1" x14ac:dyDescent="0.2">
      <c r="A24" s="218" t="str">
        <f>IF('Fiches match à 3'!J44="","--",IF('Fiches match à 3'!J44&gt;'Fiches match à 3'!J46,'Fiches match à 3'!J46,-'Fiches match à 3'!J44))</f>
        <v>--</v>
      </c>
      <c r="B24" s="218" t="str">
        <f>IF('Fiches match à 3'!K44="","--",IF('Fiches match à 3'!K44&gt;'Fiches match à 3'!K46,'Fiches match à 3'!K46,-'Fiches match à 3'!K44))</f>
        <v>--</v>
      </c>
      <c r="C24" s="218" t="str">
        <f>IF('Fiches match à 3'!L44="","--",IF('Fiches match à 3'!L44&gt;'Fiches match à 3'!L46,'Fiches match à 3'!L46,-'Fiches match à 3'!L44))</f>
        <v>--</v>
      </c>
      <c r="D24" s="218" t="str">
        <f>IF('Fiches match à 3'!M44="","--",IF('Fiches match à 3'!M44&gt;'Fiches match à 3'!M46,'Fiches match à 3'!M46,-'Fiches match à 3'!M44))</f>
        <v>--</v>
      </c>
      <c r="E24" s="218" t="str">
        <f>IF('Fiches match à 3'!N44="","--",IF('Fiches match à 3'!N44&gt;'Fiches match à 3'!N46,'Fiches match à 3'!N46,-'Fiches match à 3'!N44))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2"/>
        <v/>
      </c>
      <c r="AB24" s="259"/>
      <c r="AC24" s="259" t="str">
        <f t="shared" si="3"/>
        <v/>
      </c>
      <c r="AD24" s="259"/>
      <c r="AG24" s="32">
        <v>4</v>
      </c>
      <c r="AH24" s="219">
        <f>IF('Fiches match à 3'!J44&gt;'Fiches match à 3'!J46,1,0)</f>
        <v>0</v>
      </c>
      <c r="AI24" s="219">
        <f>IF('Fiches match à 3'!K44&gt;'Fiches match à 3'!K46,1,0)</f>
        <v>0</v>
      </c>
      <c r="AJ24" s="219">
        <f>IF('Fiches match à 3'!L44&gt;'Fiches match à 3'!L46,1,0)</f>
        <v>0</v>
      </c>
      <c r="AK24" s="219">
        <f>IF('Fiches match à 3'!M44&gt;'Fiches match à 3'!M46,1,0)</f>
        <v>0</v>
      </c>
      <c r="AL24" s="219">
        <f>IF('Fiches match à 3'!N44&gt;'Fiches match à 3'!N46,1,0)</f>
        <v>0</v>
      </c>
      <c r="AM24" s="217">
        <f t="shared" si="0"/>
        <v>0</v>
      </c>
      <c r="AN24" s="219">
        <f>IF('Fiches match à 3'!J44&lt;'Fiches match à 3'!J46,1,0)</f>
        <v>0</v>
      </c>
      <c r="AO24" s="219">
        <f>IF('Fiches match à 3'!K44&lt;'Fiches match à 3'!K46,1,0)</f>
        <v>0</v>
      </c>
      <c r="AP24" s="219">
        <f>IF('Fiches match à 3'!L44&lt;'Fiches match à 3'!L46,1,0)</f>
        <v>0</v>
      </c>
      <c r="AQ24" s="219">
        <f>IF('Fiches match à 3'!M44&lt;'Fiches match à 3'!M46,1,0)</f>
        <v>0</v>
      </c>
      <c r="AR24" s="219">
        <f>IF('Fiches match à 3'!N44&lt;'Fiches match à 3'!N46,1,0)</f>
        <v>0</v>
      </c>
      <c r="AS24" s="217">
        <f t="shared" si="1"/>
        <v>0</v>
      </c>
    </row>
    <row r="25" spans="1:45" ht="20.100000000000001" customHeight="1" x14ac:dyDescent="0.2">
      <c r="A25" s="218" t="str">
        <f>IF('Fiches match à 3'!B28="","--",IF('Fiches match à 3'!B28&gt;'Fiches match à 3'!B30,'Fiches match à 3'!B30,-'Fiches match à 3'!B28))</f>
        <v>--</v>
      </c>
      <c r="B25" s="218" t="str">
        <f>IF('Fiches match à 3'!C28="","--",IF('Fiches match à 3'!C28&gt;'Fiches match à 3'!C30,'Fiches match à 3'!C30,-'Fiches match à 3'!C28))</f>
        <v>--</v>
      </c>
      <c r="C25" s="218" t="str">
        <f>IF('Fiches match à 3'!D28="","--",IF('Fiches match à 3'!D28&gt;'Fiches match à 3'!D30,'Fiches match à 3'!D30,-'Fiches match à 3'!D28))</f>
        <v>--</v>
      </c>
      <c r="D25" s="218" t="str">
        <f>IF('Fiches match à 3'!E28="","--",IF('Fiches match à 3'!E28&gt;'Fiches match à 3'!E30,'Fiches match à 3'!E30,-'Fiches match à 3'!E28))</f>
        <v>--</v>
      </c>
      <c r="E25" s="218" t="str">
        <f>IF('Fiches match à 3'!F28="","--",IF('Fiches match à 3'!F28&gt;'Fiches match à 3'!F30,'Fiches match à 3'!F30,-'Fiches match à 3'!F28))</f>
        <v>--</v>
      </c>
      <c r="F25" s="441" t="str">
        <f>IF('rencontre match à 3'!G10=0,"",'rencontre match à 3'!G10)</f>
        <v>Double AB</v>
      </c>
      <c r="G25" s="442"/>
      <c r="H25" s="317" t="str">
        <f>IF(F25="Double AB",E14&amp;" - "&amp;E15,IF(F25="Double AC",E14&amp;" - "&amp;E16,IF(F25="Double BC",E15&amp;" - "&amp;E16,"")))</f>
        <v xml:space="preserve"> - </v>
      </c>
      <c r="I25" s="317"/>
      <c r="J25" s="317"/>
      <c r="K25" s="317"/>
      <c r="L25" s="317"/>
      <c r="M25" s="317"/>
      <c r="N25" s="317"/>
      <c r="O25" s="250" t="s">
        <v>39</v>
      </c>
      <c r="P25" s="250"/>
      <c r="Q25" s="250"/>
      <c r="R25" s="442" t="str">
        <f>IF('rencontre match à 3'!N10=0,"",'rencontre match à 3'!N10)</f>
        <v>Double XY</v>
      </c>
      <c r="S25" s="442"/>
      <c r="T25" s="317" t="str">
        <f>IF(R25="Double XY",T14&amp;" - "&amp;T15,IF(R25="Double XZ",T14&amp;" - "&amp;T16,IF(R25="Double YZ",T15&amp;" - "&amp;T16,"")))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2"/>
        <v/>
      </c>
      <c r="AB25" s="259"/>
      <c r="AC25" s="259" t="str">
        <f t="shared" si="3"/>
        <v/>
      </c>
      <c r="AD25" s="259"/>
      <c r="AG25" s="32">
        <v>5</v>
      </c>
      <c r="AH25" s="219">
        <f>IF('Fiches match à 3'!B28&gt;'Fiches match à 3'!B30,1,0)</f>
        <v>0</v>
      </c>
      <c r="AI25" s="219">
        <f>IF('Fiches match à 3'!C28&gt;'Fiches match à 3'!C30,1,0)</f>
        <v>0</v>
      </c>
      <c r="AJ25" s="219">
        <f>IF('Fiches match à 3'!D28&gt;'Fiches match à 3'!D30,1,0)</f>
        <v>0</v>
      </c>
      <c r="AK25" s="219">
        <f>IF('Fiches match à 3'!E28&gt;'Fiches match à 3'!E30,1,0)</f>
        <v>0</v>
      </c>
      <c r="AL25" s="219">
        <f>IF('Fiches match à 3'!F28&gt;'Fiches match à 3'!F30,1,0)</f>
        <v>0</v>
      </c>
      <c r="AM25" s="217">
        <f t="shared" si="0"/>
        <v>0</v>
      </c>
      <c r="AN25" s="219">
        <f>IF('Fiches match à 3'!B28&lt;'Fiches match à 3'!B30,1,0)</f>
        <v>0</v>
      </c>
      <c r="AO25" s="219">
        <f>IF('Fiches match à 3'!C28&lt;'Fiches match à 3'!C30,1,0)</f>
        <v>0</v>
      </c>
      <c r="AP25" s="219">
        <f>IF('Fiches match à 3'!D28&lt;'Fiches match à 3'!D30,1,0)</f>
        <v>0</v>
      </c>
      <c r="AQ25" s="219">
        <f>IF('Fiches match à 3'!E28&lt;'Fiches match à 3'!E30,1,0)</f>
        <v>0</v>
      </c>
      <c r="AR25" s="219">
        <f>IF('Fiches match à 3'!F28&lt;'Fiches match à 3'!F30,1,0)</f>
        <v>0</v>
      </c>
      <c r="AS25" s="217">
        <f t="shared" si="1"/>
        <v>0</v>
      </c>
    </row>
    <row r="26" spans="1:45" ht="20.100000000000001" customHeight="1" x14ac:dyDescent="0.2">
      <c r="A26" s="218" t="str">
        <f>IF('Fiches match à 3'!J60="","--",IF('Fiches match à 3'!J60&gt;'Fiches match à 3'!J62,'Fiches match à 3'!J62,-'Fiches match à 3'!J60))</f>
        <v>--</v>
      </c>
      <c r="B26" s="218" t="str">
        <f>IF('Fiches match à 3'!K60="","--",IF('Fiches match à 3'!K60&gt;'Fiches match à 3'!K62,'Fiches match à 3'!K62,-'Fiches match à 3'!K60))</f>
        <v>--</v>
      </c>
      <c r="C26" s="218" t="str">
        <f>IF('Fiches match à 3'!L60="","--",IF('Fiches match à 3'!L60&gt;'Fiches match à 3'!L62,'Fiches match à 3'!L62,-'Fiches match à 3'!L60))</f>
        <v>--</v>
      </c>
      <c r="D26" s="218" t="str">
        <f>IF('Fiches match à 3'!M60="","--",IF('Fiches match à 3'!M60&gt;'Fiches match à 3'!M62,'Fiches match à 3'!M62,-'Fiches match à 3'!M60))</f>
        <v>--</v>
      </c>
      <c r="E26" s="218" t="str">
        <f>IF('Fiches match à 3'!N60="","--",IF('Fiches match à 3'!N60&gt;'Fiches match à 3'!N62,'Fiches match à 3'!N62,-'Fiches match à 3'!N60))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>IF(H$12="","",IF(H26="W.O.",0,IF(AM26=3,2,1)))</f>
        <v/>
      </c>
      <c r="AB26" s="259"/>
      <c r="AC26" s="259" t="str">
        <f t="shared" si="3"/>
        <v/>
      </c>
      <c r="AD26" s="259"/>
      <c r="AG26" s="32">
        <v>6</v>
      </c>
      <c r="AH26" s="219">
        <f>IF('Fiches match à 3'!J60&gt;'Fiches match à 3'!J62,1,0)</f>
        <v>0</v>
      </c>
      <c r="AI26" s="219">
        <f>IF('Fiches match à 3'!K60&gt;'Fiches match à 3'!K62,1,0)</f>
        <v>0</v>
      </c>
      <c r="AJ26" s="219">
        <f>IF('Fiches match à 3'!L60&gt;'Fiches match à 3'!L62,1,0)</f>
        <v>0</v>
      </c>
      <c r="AK26" s="219">
        <f>IF('Fiches match à 3'!M60&gt;'Fiches match à 3'!M62,1,0)</f>
        <v>0</v>
      </c>
      <c r="AL26" s="219">
        <f>IF('Fiches match à 3'!N60&gt;'Fiches match à 3'!N62,1,0)</f>
        <v>0</v>
      </c>
      <c r="AM26" s="217">
        <f t="shared" si="0"/>
        <v>0</v>
      </c>
      <c r="AN26" s="219">
        <f>IF('Fiches match à 3'!J60&lt;'Fiches match à 3'!J62,1,0)</f>
        <v>0</v>
      </c>
      <c r="AO26" s="219">
        <f>IF('Fiches match à 3'!K60&lt;'Fiches match à 3'!K62,1,0)</f>
        <v>0</v>
      </c>
      <c r="AP26" s="219">
        <f>IF('Fiches match à 3'!L60&lt;'Fiches match à 3'!L62,1,0)</f>
        <v>0</v>
      </c>
      <c r="AQ26" s="219">
        <f>IF('Fiches match à 3'!M60&lt;'Fiches match à 3'!M62,1,0)</f>
        <v>0</v>
      </c>
      <c r="AR26" s="219">
        <f>IF('Fiches match à 3'!N60&lt;'Fiches match à 3'!N62,1,0)</f>
        <v>0</v>
      </c>
      <c r="AS26" s="217">
        <f t="shared" si="1"/>
        <v>0</v>
      </c>
    </row>
    <row r="27" spans="1:45" ht="20.100000000000001" customHeight="1" x14ac:dyDescent="0.2">
      <c r="A27" s="218" t="str">
        <f>IF('Fiches match à 3'!B76="","--",IF('Fiches match à 3'!B76&gt;'Fiches match à 3'!B78,'Fiches match à 3'!B78,-'Fiches match à 3'!B76))</f>
        <v>--</v>
      </c>
      <c r="B27" s="218" t="str">
        <f>IF('Fiches match à 3'!C76="","--",IF('Fiches match à 3'!C76&gt;'Fiches match à 3'!C78,'Fiches match à 3'!C78,-'Fiches match à 3'!C76))</f>
        <v>--</v>
      </c>
      <c r="C27" s="218" t="str">
        <f>IF('Fiches match à 3'!D76="","--",IF('Fiches match à 3'!D76&gt;'Fiches match à 3'!D78,'Fiches match à 3'!D78,-'Fiches match à 3'!D76))</f>
        <v>--</v>
      </c>
      <c r="D27" s="218" t="str">
        <f>IF('Fiches match à 3'!E76="","--",IF('Fiches match à 3'!E76&gt;'Fiches match à 3'!E78,'Fiches match à 3'!E78,-'Fiches match à 3'!E76))</f>
        <v>--</v>
      </c>
      <c r="E27" s="218" t="str">
        <f>IF('Fiches match à 3'!F76="","--",IF('Fiches match à 3'!F76&gt;'Fiches match à 3'!F78,'Fiches match à 3'!F78,-'Fiches match à 3'!F76))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2"/>
        <v/>
      </c>
      <c r="AB27" s="259"/>
      <c r="AC27" s="259" t="str">
        <f t="shared" si="3"/>
        <v/>
      </c>
      <c r="AD27" s="259"/>
      <c r="AG27" s="32">
        <v>7</v>
      </c>
      <c r="AH27" s="219">
        <f>IF('Fiches match à 3'!B76&gt;'Fiches match à 3'!B78,1,0)</f>
        <v>0</v>
      </c>
      <c r="AI27" s="219">
        <f>IF('Fiches match à 3'!C76&gt;'Fiches match à 3'!C78,1,0)</f>
        <v>0</v>
      </c>
      <c r="AJ27" s="219">
        <f>IF('Fiches match à 3'!D76&gt;'Fiches match à 3'!D78,1,0)</f>
        <v>0</v>
      </c>
      <c r="AK27" s="219">
        <f>IF('Fiches match à 3'!E76&gt;'Fiches match à 3'!E78,1,0)</f>
        <v>0</v>
      </c>
      <c r="AL27" s="219">
        <f>IF('Fiches match à 3'!F76&gt;'Fiches match à 3'!F78,1,0)</f>
        <v>0</v>
      </c>
      <c r="AM27" s="217">
        <f t="shared" si="0"/>
        <v>0</v>
      </c>
      <c r="AN27" s="219">
        <f>IF('Fiches match à 3'!B76&lt;'Fiches match à 3'!B78,1,0)</f>
        <v>0</v>
      </c>
      <c r="AO27" s="219">
        <f>IF('Fiches match à 3'!C76&lt;'Fiches match à 3'!C78,1,0)</f>
        <v>0</v>
      </c>
      <c r="AP27" s="219">
        <f>IF('Fiches match à 3'!D76&lt;'Fiches match à 3'!D78,1,0)</f>
        <v>0</v>
      </c>
      <c r="AQ27" s="219">
        <f>IF('Fiches match à 3'!E76&lt;'Fiches match à 3'!E78,1,0)</f>
        <v>0</v>
      </c>
      <c r="AR27" s="219">
        <f>IF('Fiches match à 3'!F76&lt;'Fiches match à 3'!F78,1,0)</f>
        <v>0</v>
      </c>
      <c r="AS27" s="217">
        <f t="shared" si="1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IF(H$12="","",SUM(AA21:AB27))</f>
        <v/>
      </c>
      <c r="AB28" s="259"/>
      <c r="AC28" s="259" t="str">
        <f>IF(H$12="","",SUM(AC21:AD27))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291" t="s">
        <v>156</v>
      </c>
      <c r="N30" s="259"/>
      <c r="O30" s="259"/>
      <c r="P30" s="259"/>
      <c r="Q30" s="259"/>
      <c r="R30" s="292"/>
      <c r="S30" s="292"/>
      <c r="T30" s="292"/>
      <c r="U30" s="292"/>
      <c r="V30" s="292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43" t="s">
        <v>130</v>
      </c>
      <c r="N31" s="281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281"/>
      <c r="P31" s="281"/>
      <c r="Q31" s="281"/>
      <c r="R31" s="281"/>
      <c r="S31" s="281"/>
      <c r="T31" s="281"/>
      <c r="U31" s="281"/>
      <c r="V31" s="282"/>
      <c r="W31" s="34"/>
      <c r="X31" s="443" t="str">
        <f>IF(H$12="","",Renseignements!B8)</f>
        <v/>
      </c>
      <c r="Y31" s="444"/>
      <c r="Z31" s="444"/>
      <c r="AA31" s="444"/>
      <c r="AB31" s="444"/>
      <c r="AC31" s="444"/>
      <c r="AD31" s="445"/>
    </row>
    <row r="32" spans="1:45" ht="20.100000000000001" customHeight="1" x14ac:dyDescent="0.2">
      <c r="A32" s="446" t="str">
        <f>IF('Equipes match à 3'!A38=0,"",'Equipes match à 3'!A38)</f>
        <v/>
      </c>
      <c r="B32" s="417"/>
      <c r="C32" s="417"/>
      <c r="D32" s="417"/>
      <c r="E32" s="447"/>
      <c r="F32" s="446" t="str">
        <f>IF('Equipes match à 3'!Q38=0,"",'Equipes match à 3'!Q38)</f>
        <v/>
      </c>
      <c r="G32" s="417"/>
      <c r="H32" s="417"/>
      <c r="I32" s="417"/>
      <c r="J32" s="447"/>
      <c r="K32" s="212"/>
      <c r="L32" s="212"/>
      <c r="M32" s="294"/>
      <c r="N32" s="283"/>
      <c r="O32" s="283"/>
      <c r="P32" s="283"/>
      <c r="Q32" s="283"/>
      <c r="R32" s="283"/>
      <c r="S32" s="283"/>
      <c r="T32" s="283"/>
      <c r="U32" s="283"/>
      <c r="V32" s="284"/>
      <c r="W32" s="36"/>
      <c r="X32" s="83"/>
      <c r="Y32" s="36"/>
      <c r="Z32" s="36"/>
      <c r="AA32" s="36"/>
      <c r="AB32" s="36"/>
      <c r="AC32" s="36"/>
      <c r="AD32" s="84"/>
    </row>
    <row r="33" spans="1:30" ht="20.100000000000001" customHeight="1" x14ac:dyDescent="0.2">
      <c r="A33" s="85"/>
      <c r="B33" s="39"/>
      <c r="C33" s="39"/>
      <c r="D33" s="39"/>
      <c r="E33" s="86"/>
      <c r="F33" s="87"/>
      <c r="G33" s="39"/>
      <c r="H33" s="39"/>
      <c r="J33" s="213"/>
      <c r="K33" s="212"/>
      <c r="L33" s="212"/>
      <c r="M33" s="294" t="s">
        <v>131</v>
      </c>
      <c r="N33" s="283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283"/>
      <c r="P33" s="283"/>
      <c r="Q33" s="283"/>
      <c r="R33" s="283"/>
      <c r="S33" s="283"/>
      <c r="T33" s="283"/>
      <c r="U33" s="283"/>
      <c r="V33" s="284"/>
      <c r="X33" s="83"/>
      <c r="Y33" s="36"/>
      <c r="Z33" s="36"/>
      <c r="AA33" s="36"/>
      <c r="AB33" s="36"/>
      <c r="AC33" s="36"/>
      <c r="AD33" s="84"/>
    </row>
    <row r="34" spans="1:30" ht="20.100000000000001" customHeight="1" x14ac:dyDescent="0.2">
      <c r="A34" s="88"/>
      <c r="B34" s="224"/>
      <c r="C34" s="224"/>
      <c r="D34" s="224"/>
      <c r="E34" s="225"/>
      <c r="F34" s="88"/>
      <c r="G34" s="89"/>
      <c r="H34" s="89"/>
      <c r="I34" s="89"/>
      <c r="J34" s="214"/>
      <c r="K34" s="212"/>
      <c r="L34" s="212"/>
      <c r="M34" s="297"/>
      <c r="N34" s="321"/>
      <c r="O34" s="321"/>
      <c r="P34" s="321"/>
      <c r="Q34" s="321"/>
      <c r="R34" s="321"/>
      <c r="S34" s="321"/>
      <c r="T34" s="321"/>
      <c r="U34" s="321"/>
      <c r="V34" s="322"/>
      <c r="X34" s="90"/>
      <c r="Y34" s="91"/>
      <c r="Z34" s="91"/>
      <c r="AA34" s="91"/>
      <c r="AB34" s="91"/>
      <c r="AC34" s="91"/>
      <c r="AD34" s="92"/>
    </row>
    <row r="35" spans="1:30" ht="20.100000000000001" customHeight="1" x14ac:dyDescent="0.2">
      <c r="G35" s="39"/>
      <c r="H35" s="39"/>
      <c r="I35" s="39"/>
      <c r="J35" s="39"/>
    </row>
  </sheetData>
  <sheetProtection algorithmName="SHA-512" hashValue="747F0HGbANvekPZG99b7HtiijBfilJjHzb0403sygxvjHnLyFuMCcKezne2oKBZ4EA4CaeRDIs7S7yw7XUoCGQ==" saltValue="w4OKACX7CvZdrcgJqm03wQ==" spinCount="100000" sheet="1" scenarios="1" insertRows="0" autoFilter="0"/>
  <mergeCells count="137">
    <mergeCell ref="N33:V34"/>
    <mergeCell ref="M33:M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N31:V32"/>
    <mergeCell ref="M31:M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1 A24:E27">
    <cfRule type="expression" dxfId="94" priority="19" stopIfTrue="1">
      <formula>$T21="W.O."</formula>
    </cfRule>
    <cfRule type="expression" dxfId="93" priority="20" stopIfTrue="1">
      <formula>$H21="W.O."</formula>
    </cfRule>
  </conditionalFormatting>
  <conditionalFormatting sqref="A22:E22">
    <cfRule type="expression" dxfId="92" priority="15" stopIfTrue="1">
      <formula>$T22="W.O."</formula>
    </cfRule>
    <cfRule type="expression" dxfId="91" priority="16" stopIfTrue="1">
      <formula>$H22="W.O."</formula>
    </cfRule>
  </conditionalFormatting>
  <conditionalFormatting sqref="A23">
    <cfRule type="expression" dxfId="90" priority="13" stopIfTrue="1">
      <formula>$T23="W.O."</formula>
    </cfRule>
    <cfRule type="expression" dxfId="89" priority="14" stopIfTrue="1">
      <formula>$H23="W.O."</formula>
    </cfRule>
  </conditionalFormatting>
  <conditionalFormatting sqref="B23">
    <cfRule type="expression" dxfId="88" priority="11" stopIfTrue="1">
      <formula>$T23="W.O."</formula>
    </cfRule>
    <cfRule type="expression" dxfId="87" priority="12" stopIfTrue="1">
      <formula>$H23="W.O."</formula>
    </cfRule>
  </conditionalFormatting>
  <conditionalFormatting sqref="C23">
    <cfRule type="expression" dxfId="86" priority="9" stopIfTrue="1">
      <formula>$T23="W.O."</formula>
    </cfRule>
    <cfRule type="expression" dxfId="85" priority="10" stopIfTrue="1">
      <formula>$H23="W.O."</formula>
    </cfRule>
  </conditionalFormatting>
  <conditionalFormatting sqref="D23">
    <cfRule type="expression" dxfId="84" priority="7" stopIfTrue="1">
      <formula>$T23="W.O."</formula>
    </cfRule>
    <cfRule type="expression" dxfId="83" priority="8" stopIfTrue="1">
      <formula>$H23="W.O."</formula>
    </cfRule>
  </conditionalFormatting>
  <conditionalFormatting sqref="E23">
    <cfRule type="expression" dxfId="82" priority="5" stopIfTrue="1">
      <formula>$T23="W.O."</formula>
    </cfRule>
    <cfRule type="expression" dxfId="81" priority="6" stopIfTrue="1">
      <formula>$H23="W.O."</formula>
    </cfRule>
  </conditionalFormatting>
  <conditionalFormatting sqref="H21:N27">
    <cfRule type="expression" dxfId="80" priority="3" stopIfTrue="1">
      <formula>$AA21&lt;2</formula>
    </cfRule>
    <cfRule type="expression" dxfId="79" priority="4" stopIfTrue="1">
      <formula>$AA21&gt;1</formula>
    </cfRule>
  </conditionalFormatting>
  <conditionalFormatting sqref="T21:Z27">
    <cfRule type="expression" dxfId="78" priority="1" stopIfTrue="1">
      <formula>$AC21&lt;2</formula>
    </cfRule>
    <cfRule type="expression" dxfId="77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1" orientation="landscape" r:id="rId1"/>
  <headerFooter alignWithMargins="0"/>
  <ignoredErrors>
    <ignoredError sqref="A26:E26" formula="1"/>
    <ignoredError sqref="H21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629DE4"/>
    <pageSetUpPr fitToPage="1"/>
  </sheetPr>
  <dimension ref="A1:AS35"/>
  <sheetViews>
    <sheetView topLeftCell="A7"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1" width="4.7109375" style="216" customWidth="1"/>
    <col min="32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151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158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/>
    <row r="8" spans="1:45" ht="20.100000000000001" customHeight="1" x14ac:dyDescent="0.2">
      <c r="F8" s="266" t="s">
        <v>159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406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/>
    <row r="10" spans="1:45" ht="20.100000000000001" customHeight="1" x14ac:dyDescent="0.2">
      <c r="F10" s="249" t="s">
        <v>23</v>
      </c>
      <c r="G10" s="250"/>
      <c r="H10" s="250"/>
      <c r="I10" s="250"/>
      <c r="J10" s="250"/>
      <c r="K10" s="250"/>
      <c r="L10" s="250"/>
      <c r="M10" s="250" t="str">
        <f>IF(H12="","",Renseignements!B8)</f>
        <v/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434" t="str">
        <f>IF('Equipes match à 3'!J18=0,"",'Equipes match à 3'!J18)</f>
        <v/>
      </c>
      <c r="I12" s="435"/>
      <c r="J12" s="435"/>
      <c r="K12" s="435"/>
      <c r="L12" s="435"/>
      <c r="M12" s="435"/>
      <c r="N12" s="436"/>
      <c r="O12" s="4" t="str">
        <f>IF('Equipes match à 3'!S18=0,"",'Equipes match à 3'!S18)</f>
        <v/>
      </c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434" t="str">
        <f>IF('Equipes match à 3'!J24=0,"",'Equipes match à 3'!J24)</f>
        <v/>
      </c>
      <c r="X12" s="435"/>
      <c r="Y12" s="435"/>
      <c r="Z12" s="435"/>
      <c r="AA12" s="435"/>
      <c r="AB12" s="435"/>
      <c r="AC12" s="436"/>
      <c r="AD12" s="4" t="str">
        <f>IF('Equipes match à 3'!S24=0,"",'Equipes match à 3'!S24)</f>
        <v/>
      </c>
    </row>
    <row r="13" spans="1:45" ht="20.100000000000001" customHeight="1" x14ac:dyDescent="0.2">
      <c r="A13" s="268" t="s">
        <v>26</v>
      </c>
      <c r="B13" s="268"/>
      <c r="C13" s="268"/>
      <c r="D13" s="22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22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437" t="str">
        <f>IF('Equipes match à 3'!A20=0,"",'Equipes match à 3'!A20)</f>
        <v/>
      </c>
      <c r="B14" s="437"/>
      <c r="C14" s="437"/>
      <c r="D14" s="215" t="s">
        <v>94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IF(A14&lt;&gt;"",IF(A14="wo", "",VLOOKUP(A14,'Joueurs-FFTT'!A:F,3,0)),"")</f>
        <v/>
      </c>
      <c r="J14" s="261"/>
      <c r="K14" s="261"/>
      <c r="L14" s="261"/>
      <c r="M14" s="259" t="str">
        <f>IF(A14&lt;&gt;"",IF(A14="wo", "",VLOOKUP(A14,'Joueurs-FFTT'!A:F,4,0)),"")</f>
        <v/>
      </c>
      <c r="N14" s="259"/>
      <c r="O14" s="215" t="str">
        <f>IF(LEN(M14)=4,LEFT(M14,2),LEFT(M14))</f>
        <v/>
      </c>
      <c r="P14" s="437" t="str">
        <f>IF('Equipes match à 3'!A26=0,"",'Equipes match à 3'!A26)</f>
        <v/>
      </c>
      <c r="Q14" s="437"/>
      <c r="R14" s="437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IF(AND(P14&lt;&gt;"",P14&lt;&gt;"wo"),VLOOKUP(P14,'Joueurs-FFTT'!A:F,3,0),IF(P14="wo",P14,""))</f>
        <v/>
      </c>
      <c r="Y14" s="261"/>
      <c r="Z14" s="261"/>
      <c r="AA14" s="261"/>
      <c r="AB14" s="259" t="str">
        <f>IF(AND(P14&lt;&gt;"",P14&lt;&gt;"wo"),VLOOKUP(P14,'Joueurs-FFTT'!A:F,4,0),IF(P14="wo",P14,""))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437" t="str">
        <f>IF('Equipes match à 3'!A21=0,"",'Equipes match à 3'!A21)</f>
        <v/>
      </c>
      <c r="B15" s="437"/>
      <c r="C15" s="437"/>
      <c r="D15" s="215" t="s">
        <v>95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IF(A15&lt;&gt;"",IF(A15="wo", "",VLOOKUP(A15,'Joueurs-FFTT'!A:F,3,0)),"")</f>
        <v/>
      </c>
      <c r="J15" s="261"/>
      <c r="K15" s="261"/>
      <c r="L15" s="261"/>
      <c r="M15" s="259" t="str">
        <f>IF(A15&lt;&gt;"",IF(A15="wo", "",VLOOKUP(A15,'Joueurs-FFTT'!A:F,4,0)),"")</f>
        <v/>
      </c>
      <c r="N15" s="259"/>
      <c r="O15" s="215" t="str">
        <f>IF(LEN(M15)=4,LEFT(M15,2),LEFT(M15))</f>
        <v/>
      </c>
      <c r="P15" s="437" t="str">
        <f>IF('Equipes match à 3'!A27=0,"",'Equipes match à 3'!A27)</f>
        <v/>
      </c>
      <c r="Q15" s="437"/>
      <c r="R15" s="437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IF(AND(P15&lt;&gt;"",P15&lt;&gt;"wo"),VLOOKUP(P15,'Joueurs-FFTT'!A:F,3,0),IF(P15="wo",P15,""))</f>
        <v/>
      </c>
      <c r="Y15" s="261"/>
      <c r="Z15" s="261"/>
      <c r="AA15" s="261"/>
      <c r="AB15" s="259" t="str">
        <f>IF(AND(P15&lt;&gt;"",P15&lt;&gt;"wo"),VLOOKUP(P15,'Joueurs-FFTT'!A:F,4,0),IF(P15="wo",P15,""))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437" t="str">
        <f>IF('Equipes match à 3'!A22=0,"",'Equipes match à 3'!A22)</f>
        <v/>
      </c>
      <c r="B16" s="437"/>
      <c r="C16" s="437"/>
      <c r="D16" s="215" t="s">
        <v>96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IF(A16&lt;&gt;"",IF(A16="wo", "",VLOOKUP(A16,'Joueurs-FFTT'!A:F,3,0)),"")</f>
        <v/>
      </c>
      <c r="J16" s="261"/>
      <c r="K16" s="261"/>
      <c r="L16" s="261"/>
      <c r="M16" s="259" t="str">
        <f>IF(A16&lt;&gt;"",IF(A16="wo", "",VLOOKUP(A16,'Joueurs-FFTT'!A:F,4,0)),"")</f>
        <v/>
      </c>
      <c r="N16" s="259"/>
      <c r="O16" s="215" t="str">
        <f>IF(LEN(M16)=4,LEFT(M16,2),LEFT(M16))</f>
        <v/>
      </c>
      <c r="P16" s="437" t="str">
        <f>IF('Equipes match à 3'!A28=0,"",'Equipes match à 3'!A28)</f>
        <v/>
      </c>
      <c r="Q16" s="437"/>
      <c r="R16" s="437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IF(AND(P16&lt;&gt;"",P16&lt;&gt;"wo"),VLOOKUP(P16,'Joueurs-FFTT'!A:F,3,0),IF(P16="wo",P16,""))</f>
        <v/>
      </c>
      <c r="Y16" s="261"/>
      <c r="Z16" s="261"/>
      <c r="AA16" s="261"/>
      <c r="AB16" s="259" t="str">
        <f>IF(AND(P16&lt;&gt;"",P16&lt;&gt;"wo"),VLOOKUP(P16,'Joueurs-FFTT'!A:F,4,0),IF(P16="wo",P16,""))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438"/>
      <c r="B17" s="438"/>
      <c r="C17" s="438"/>
      <c r="D17" s="229"/>
      <c r="E17" s="439"/>
      <c r="F17" s="439"/>
      <c r="G17" s="439"/>
      <c r="H17" s="439"/>
      <c r="I17" s="439"/>
      <c r="J17" s="439"/>
      <c r="K17" s="439"/>
      <c r="L17" s="439"/>
      <c r="M17" s="440"/>
      <c r="N17" s="440"/>
      <c r="O17" s="229"/>
      <c r="P17" s="438"/>
      <c r="Q17" s="438"/>
      <c r="R17" s="438"/>
      <c r="S17" s="229"/>
      <c r="T17" s="439"/>
      <c r="U17" s="439"/>
      <c r="V17" s="439"/>
      <c r="W17" s="439"/>
      <c r="X17" s="439"/>
      <c r="Y17" s="439"/>
      <c r="Z17" s="439"/>
      <c r="AA17" s="439"/>
      <c r="AB17" s="440"/>
      <c r="AC17" s="440"/>
      <c r="AD17" s="229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match à 3'!B36="","--",IF('Fiches match à 3'!B36&gt;'Fiches match à 3'!B38,'Fiches match à 3'!B38,-'Fiches match à 3'!B36))</f>
        <v>--</v>
      </c>
      <c r="B21" s="218" t="str">
        <f>IF('Fiches match à 3'!C36="","--",IF('Fiches match à 3'!C36&gt;'Fiches match à 3'!C38,'Fiches match à 3'!C38,-'Fiches match à 3'!C36))</f>
        <v>--</v>
      </c>
      <c r="C21" s="218" t="str">
        <f>IF('Fiches match à 3'!D36="","--",IF('Fiches match à 3'!D36&gt;'Fiches match à 3'!D38,'Fiches match à 3'!D38,-'Fiches match à 3'!D36))</f>
        <v>--</v>
      </c>
      <c r="D21" s="218" t="str">
        <f>IF('Fiches match à 3'!E36="","--",IF('Fiches match à 3'!E36&gt;'Fiches match à 3'!E38,'Fiches match à 3'!E38,-'Fiches match à 3'!E36))</f>
        <v>--</v>
      </c>
      <c r="E21" s="218" t="str">
        <f>IF('Fiches match à 3'!F36="","--",IF('Fiches match à 3'!F36&gt;'Fiches match à 3'!F38,'Fiches match à 3'!F38,-'Fiches match à 3'!F36))</f>
        <v>--</v>
      </c>
      <c r="F21" s="249" t="s">
        <v>94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>IF(H$12="","",IF(H21="W.O.",0,IF(AM21=3,2,1)))</f>
        <v/>
      </c>
      <c r="AB21" s="259"/>
      <c r="AC21" s="259" t="str">
        <f>IF(H$12="","",IF(T21="W.O.",0,IF(AS21=3,2,1)))</f>
        <v/>
      </c>
      <c r="AD21" s="259"/>
      <c r="AG21" s="32">
        <v>1</v>
      </c>
      <c r="AH21" s="219">
        <f>IF('Fiches match à 3'!B36&gt;'Fiches match à 3'!B38,1,0)</f>
        <v>0</v>
      </c>
      <c r="AI21" s="219">
        <f>IF('Fiches match à 3'!C36&gt;'Fiches match à 3'!C38,1,0)</f>
        <v>0</v>
      </c>
      <c r="AJ21" s="219">
        <f>IF('Fiches match à 3'!D36&gt;'Fiches match à 3'!D38,1,0)</f>
        <v>0</v>
      </c>
      <c r="AK21" s="219">
        <f>IF('Fiches match à 3'!E36&gt;'Fiches match à 3'!E38,1,0)</f>
        <v>0</v>
      </c>
      <c r="AL21" s="219">
        <f>IF('Fiches match à 3'!F36&gt;'Fiches match à 3'!F38,1,0)</f>
        <v>0</v>
      </c>
      <c r="AM21" s="217">
        <f t="shared" ref="AM21:AM27" si="0">IF(T21="W.O.",3,IF(H21="W.O.",0,SUM(AH21:AL21)))</f>
        <v>0</v>
      </c>
      <c r="AN21" s="219">
        <f>IF('Fiches match à 3'!B36&lt;'Fiches match à 3'!B38,1,0)</f>
        <v>0</v>
      </c>
      <c r="AO21" s="219">
        <f>IF('Fiches match à 3'!C36&lt;'Fiches match à 3'!C38,1,0)</f>
        <v>0</v>
      </c>
      <c r="AP21" s="219">
        <f>IF('Fiches match à 3'!D36&lt;'Fiches match à 3'!D38,1,0)</f>
        <v>0</v>
      </c>
      <c r="AQ21" s="219">
        <f>IF('Fiches match à 3'!E36&lt;'Fiches match à 3'!E38,1,0)</f>
        <v>0</v>
      </c>
      <c r="AR21" s="219">
        <f>IF('Fiches match à 3'!F36&lt;'Fiches match à 3'!F38,1,0)</f>
        <v>0</v>
      </c>
      <c r="AS21" s="217">
        <f t="shared" ref="AS21:AS27" si="1">IF(H21="W.O.",3,IF(T21="W.O.",0,SUM(AN21:AR21)))</f>
        <v>0</v>
      </c>
    </row>
    <row r="22" spans="1:45" ht="20.100000000000001" customHeight="1" x14ac:dyDescent="0.2">
      <c r="A22" s="218" t="str">
        <f>IF('Fiches match à 3'!B20="","--",IF('Fiches match à 3'!B20&gt;'Fiches match à 3'!B22,'Fiches match à 3'!B22,-'Fiches match à 3'!B20))</f>
        <v>--</v>
      </c>
      <c r="B22" s="218" t="str">
        <f>IF('Fiches match à 3'!C20="","--",IF('Fiches match à 3'!C20&gt;'Fiches match à 3'!C22,'Fiches match à 3'!C22,-'Fiches match à 3'!C20))</f>
        <v>--</v>
      </c>
      <c r="C22" s="218" t="str">
        <f>IF('Fiches match à 3'!D20="","--",IF('Fiches match à 3'!D20&gt;'Fiches match à 3'!D22,'Fiches match à 3'!D22,-'Fiches match à 3'!D20))</f>
        <v>--</v>
      </c>
      <c r="D22" s="218" t="str">
        <f>IF('Fiches match à 3'!E20="","--",IF('Fiches match à 3'!E20&gt;'Fiches match à 3'!E22,'Fiches match à 3'!E22,-'Fiches match à 3'!E20))</f>
        <v>--</v>
      </c>
      <c r="E22" s="218" t="str">
        <f>IF('Fiches match à 3'!F20="","--",IF('Fiches match à 3'!F20&gt;'Fiches match à 3'!F22,'Fiches match à 3'!F22,-'Fiches match à 3'!F20))</f>
        <v>--</v>
      </c>
      <c r="F22" s="249" t="s">
        <v>95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ref="AA22:AA27" si="2">IF(H$12="","",IF(H22="W.O.",0,IF(AM22=3,2,1)))</f>
        <v/>
      </c>
      <c r="AB22" s="259"/>
      <c r="AC22" s="259" t="str">
        <f t="shared" ref="AC22:AC27" si="3">IF(H$12="","",IF(T22="W.O.",0,IF(AS22=3,2,1)))</f>
        <v/>
      </c>
      <c r="AD22" s="259"/>
      <c r="AG22" s="32">
        <v>2</v>
      </c>
      <c r="AH22" s="219">
        <f>IF('Fiches match à 3'!B20&gt;'Fiches match à 3'!B22,1,0)</f>
        <v>0</v>
      </c>
      <c r="AI22" s="219">
        <f>IF('Fiches match à 3'!C20&gt;'Fiches match à 3'!C22,1,0)</f>
        <v>0</v>
      </c>
      <c r="AJ22" s="219">
        <f>IF('Fiches match à 3'!D20&gt;'Fiches match à 3'!D22,1,0)</f>
        <v>0</v>
      </c>
      <c r="AK22" s="219">
        <f>IF('Fiches match à 3'!E20&gt;'Fiches match à 3'!E22,1,0)</f>
        <v>0</v>
      </c>
      <c r="AL22" s="219">
        <f>IF('Fiches match à 3'!F20&gt;'Fiches match à 3'!F22,1,0)</f>
        <v>0</v>
      </c>
      <c r="AM22" s="217">
        <f t="shared" si="0"/>
        <v>0</v>
      </c>
      <c r="AN22" s="219">
        <f>IF('Fiches match à 3'!B20&lt;'Fiches match à 3'!B22,1,0)</f>
        <v>0</v>
      </c>
      <c r="AO22" s="219">
        <f>IF('Fiches match à 3'!C20&lt;'Fiches match à 3'!C22,1,0)</f>
        <v>0</v>
      </c>
      <c r="AP22" s="219">
        <f>IF('Fiches match à 3'!D20&lt;'Fiches match à 3'!D22,1,0)</f>
        <v>0</v>
      </c>
      <c r="AQ22" s="219">
        <f>IF('Fiches match à 3'!E20&lt;'Fiches match à 3'!E22,1,0)</f>
        <v>0</v>
      </c>
      <c r="AR22" s="219">
        <f>IF('Fiches match à 3'!F20&lt;'Fiches match à 3'!F22,1,0)</f>
        <v>0</v>
      </c>
      <c r="AS22" s="217">
        <f t="shared" si="1"/>
        <v>0</v>
      </c>
    </row>
    <row r="23" spans="1:45" ht="20.100000000000001" customHeight="1" x14ac:dyDescent="0.2">
      <c r="A23" s="218" t="str">
        <f>IF('Fiches match à 3'!J4="","--",IF('Fiches match à 3'!J4&gt;'Fiches match à 3'!J6,'Fiches match à 3'!J6,-'Fiches match à 3'!J4))</f>
        <v>--</v>
      </c>
      <c r="B23" s="218" t="str">
        <f>IF('Fiches match à 3'!K4="","--",IF('Fiches match à 3'!K4&gt;'Fiches match à 3'!K6,'Fiches match à 3'!K6,-'Fiches match à 3'!K4))</f>
        <v>--</v>
      </c>
      <c r="C23" s="218" t="str">
        <f>IF('Fiches match à 3'!L4="","--",IF('Fiches match à 3'!L4&gt;'Fiches match à 3'!L6,'Fiches match à 3'!L6,-'Fiches match à 3'!L4))</f>
        <v>--</v>
      </c>
      <c r="D23" s="218" t="str">
        <f>IF('Fiches match à 3'!M4="","--",IF('Fiches match à 3'!M4&gt;'Fiches match à 3'!M6,'Fiches match à 3'!M6,-'Fiches match à 3'!M4))</f>
        <v>--</v>
      </c>
      <c r="E23" s="218" t="str">
        <f>IF('Fiches match à 3'!N4="","--",IF('Fiches match à 3'!N4&gt;'Fiches match à 3'!N6,'Fiches match à 3'!N6,-'Fiches match à 3'!N4))</f>
        <v>--</v>
      </c>
      <c r="F23" s="249" t="s">
        <v>96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2"/>
        <v/>
      </c>
      <c r="AB23" s="259"/>
      <c r="AC23" s="259" t="str">
        <f t="shared" si="3"/>
        <v/>
      </c>
      <c r="AD23" s="259"/>
      <c r="AG23" s="32">
        <v>3</v>
      </c>
      <c r="AH23" s="219">
        <f>IF('Fiches match à 3'!J4&gt;'Fiches match à 3'!J6,1,0)</f>
        <v>0</v>
      </c>
      <c r="AI23" s="219">
        <f>IF('Fiches match à 3'!K4&gt;'Fiches match à 3'!K6,1,0)</f>
        <v>0</v>
      </c>
      <c r="AJ23" s="219">
        <f>IF('Fiches match à 3'!L4&gt;'Fiches match à 3'!L6,1,0)</f>
        <v>0</v>
      </c>
      <c r="AK23" s="219">
        <f>IF('Fiches match à 3'!M4&gt;'Fiches match à 3'!M6,1,0)</f>
        <v>0</v>
      </c>
      <c r="AL23" s="219">
        <f>IF('Fiches match à 3'!N4&gt;'Fiches match à 3'!N6,1,0)</f>
        <v>0</v>
      </c>
      <c r="AM23" s="217">
        <f t="shared" si="0"/>
        <v>0</v>
      </c>
      <c r="AN23" s="219">
        <f>IF('Fiches match à 3'!J4&lt;'Fiches match à 3'!J6,1,0)</f>
        <v>0</v>
      </c>
      <c r="AO23" s="219">
        <f>IF('Fiches match à 3'!K4&lt;'Fiches match à 3'!K6,1,0)</f>
        <v>0</v>
      </c>
      <c r="AP23" s="219">
        <f>IF('Fiches match à 3'!L4&lt;'Fiches match à 3'!L6,1,0)</f>
        <v>0</v>
      </c>
      <c r="AQ23" s="219">
        <f>IF('Fiches match à 3'!M4&lt;'Fiches match à 3'!M6,1,0)</f>
        <v>0</v>
      </c>
      <c r="AR23" s="219">
        <f>IF('Fiches match à 3'!N4&lt;'Fiches match à 3'!N6,1,0)</f>
        <v>0</v>
      </c>
      <c r="AS23" s="217">
        <f t="shared" si="1"/>
        <v>0</v>
      </c>
    </row>
    <row r="24" spans="1:45" ht="20.100000000000001" customHeight="1" x14ac:dyDescent="0.2">
      <c r="A24" s="218" t="str">
        <f>IF('Fiches match à 3'!B68="","--",IF('Fiches match à 3'!B68&gt;'Fiches match à 3'!B70,'Fiches match à 3'!B70,-'Fiches match à 3'!B68))</f>
        <v>--</v>
      </c>
      <c r="B24" s="218" t="str">
        <f>IF('Fiches match à 3'!C68="","--",IF('Fiches match à 3'!C68&gt;'Fiches match à 3'!C70,'Fiches match à 3'!C70,-'Fiches match à 3'!C68))</f>
        <v>--</v>
      </c>
      <c r="C24" s="218" t="str">
        <f>IF('Fiches match à 3'!D68="","--",IF('Fiches match à 3'!D68&gt;'Fiches match à 3'!D70,'Fiches match à 3'!D70,-'Fiches match à 3'!D68))</f>
        <v>--</v>
      </c>
      <c r="D24" s="218" t="str">
        <f>IF('Fiches match à 3'!E68="","--",IF('Fiches match à 3'!E68&gt;'Fiches match à 3'!E70,'Fiches match à 3'!E70,-'Fiches match à 3'!E68))</f>
        <v>--</v>
      </c>
      <c r="E24" s="218" t="str">
        <f>IF('Fiches match à 3'!F68="","--",IF('Fiches match à 3'!F68&gt;'Fiches match à 3'!F70,'Fiches match à 3'!F70,-'Fiches match à 3'!F68))</f>
        <v>--</v>
      </c>
      <c r="F24" s="249" t="s">
        <v>94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2"/>
        <v/>
      </c>
      <c r="AB24" s="259"/>
      <c r="AC24" s="259" t="str">
        <f t="shared" si="3"/>
        <v/>
      </c>
      <c r="AD24" s="259"/>
      <c r="AG24" s="32">
        <v>4</v>
      </c>
      <c r="AH24" s="219">
        <f>IF('Fiches match à 3'!B68&gt;'Fiches match à 3'!B70,1,0)</f>
        <v>0</v>
      </c>
      <c r="AI24" s="219">
        <f>IF('Fiches match à 3'!C68&gt;'Fiches match à 3'!C70,1,0)</f>
        <v>0</v>
      </c>
      <c r="AJ24" s="219">
        <f>IF('Fiches match à 3'!D68&gt;'Fiches match à 3'!D70,1,0)</f>
        <v>0</v>
      </c>
      <c r="AK24" s="219">
        <f>IF('Fiches match à 3'!E68&gt;'Fiches match à 3'!E70,1,0)</f>
        <v>0</v>
      </c>
      <c r="AL24" s="219">
        <f>IF('Fiches match à 3'!F68&gt;'Fiches match à 3'!F70,1,0)</f>
        <v>0</v>
      </c>
      <c r="AM24" s="217">
        <f t="shared" si="0"/>
        <v>0</v>
      </c>
      <c r="AN24" s="219">
        <f>IF('Fiches match à 3'!B68&lt;'Fiches match à 3'!B70,1,0)</f>
        <v>0</v>
      </c>
      <c r="AO24" s="219">
        <f>IF('Fiches match à 3'!C68&lt;'Fiches match à 3'!C70,1,0)</f>
        <v>0</v>
      </c>
      <c r="AP24" s="219">
        <f>IF('Fiches match à 3'!D68&lt;'Fiches match à 3'!D70,1,0)</f>
        <v>0</v>
      </c>
      <c r="AQ24" s="219">
        <f>IF('Fiches match à 3'!E68&lt;'Fiches match à 3'!E70,1,0)</f>
        <v>0</v>
      </c>
      <c r="AR24" s="219">
        <f>IF('Fiches match à 3'!F68&lt;'Fiches match à 3'!F70,1,0)</f>
        <v>0</v>
      </c>
      <c r="AS24" s="217">
        <f t="shared" si="1"/>
        <v>0</v>
      </c>
    </row>
    <row r="25" spans="1:45" ht="20.100000000000001" customHeight="1" x14ac:dyDescent="0.2">
      <c r="A25" s="218" t="str">
        <f>IF('Fiches match à 3'!B44="","--",IF('Fiches match à 3'!B44&gt;'Fiches match à 3'!B46,'Fiches match à 3'!B46,-'Fiches match à 3'!B44))</f>
        <v>--</v>
      </c>
      <c r="B25" s="218" t="str">
        <f>IF('Fiches match à 3'!C44="","--",IF('Fiches match à 3'!C44&gt;'Fiches match à 3'!C46,'Fiches match à 3'!C46,-'Fiches match à 3'!C44))</f>
        <v>--</v>
      </c>
      <c r="C25" s="218" t="str">
        <f>IF('Fiches match à 3'!D44="","--",IF('Fiches match à 3'!D44&gt;'Fiches match à 3'!D46,'Fiches match à 3'!D46,-'Fiches match à 3'!D44))</f>
        <v>--</v>
      </c>
      <c r="D25" s="218" t="str">
        <f>IF('Fiches match à 3'!E44="","--",IF('Fiches match à 3'!E44&gt;'Fiches match à 3'!E46,'Fiches match à 3'!E46,-'Fiches match à 3'!E44))</f>
        <v>--</v>
      </c>
      <c r="E25" s="218" t="str">
        <f>IF('Fiches match à 3'!F44="","--",IF('Fiches match à 3'!F44&gt;'Fiches match à 3'!F46,'Fiches match à 3'!F46,-'Fiches match à 3'!F44))</f>
        <v>--</v>
      </c>
      <c r="F25" s="441" t="str">
        <f>IF('rencontre match à 3'!G14=0,"",'rencontre match à 3'!G14)</f>
        <v>Double RS</v>
      </c>
      <c r="G25" s="442"/>
      <c r="H25" s="317" t="str">
        <f>IF(F25="Double RS",E14&amp;" - "&amp;E15,IF(F25="Double RT",E14&amp;" - "&amp;E16,IF(F25="Double ST",E15&amp;" - "&amp;E16,"")))</f>
        <v xml:space="preserve"> - </v>
      </c>
      <c r="I25" s="317"/>
      <c r="J25" s="317"/>
      <c r="K25" s="317"/>
      <c r="L25" s="317"/>
      <c r="M25" s="317"/>
      <c r="N25" s="317"/>
      <c r="O25" s="250" t="s">
        <v>39</v>
      </c>
      <c r="P25" s="250"/>
      <c r="Q25" s="250"/>
      <c r="R25" s="442" t="str">
        <f>IF('rencontre match à 3'!N14=0,"",'rencontre match à 3'!N14)</f>
        <v>Double XY</v>
      </c>
      <c r="S25" s="442"/>
      <c r="T25" s="317" t="str">
        <f>IF(R25="Double XY",T14&amp;" - "&amp;T15,IF(R25="Double XZ",T14&amp;" - "&amp;T16,IF(R25="Double YZ",T15&amp;" - "&amp;T16,"")))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2"/>
        <v/>
      </c>
      <c r="AB25" s="259"/>
      <c r="AC25" s="259" t="str">
        <f t="shared" si="3"/>
        <v/>
      </c>
      <c r="AD25" s="259"/>
      <c r="AG25" s="32">
        <v>5</v>
      </c>
      <c r="AH25" s="219">
        <f>IF('Fiches match à 3'!B44&gt;'Fiches match à 3'!B46,1,0)</f>
        <v>0</v>
      </c>
      <c r="AI25" s="219">
        <f>IF('Fiches match à 3'!C44&gt;'Fiches match à 3'!C46,1,0)</f>
        <v>0</v>
      </c>
      <c r="AJ25" s="219">
        <f>IF('Fiches match à 3'!D44&gt;'Fiches match à 3'!D46,1,0)</f>
        <v>0</v>
      </c>
      <c r="AK25" s="219">
        <f>IF('Fiches match à 3'!E44&gt;'Fiches match à 3'!E46,1,0)</f>
        <v>0</v>
      </c>
      <c r="AL25" s="219">
        <f>IF('Fiches match à 3'!F44&gt;'Fiches match à 3'!F46,1,0)</f>
        <v>0</v>
      </c>
      <c r="AM25" s="217">
        <f t="shared" si="0"/>
        <v>0</v>
      </c>
      <c r="AN25" s="219">
        <f>IF('Fiches match à 3'!B44&lt;'Fiches match à 3'!B46,1,0)</f>
        <v>0</v>
      </c>
      <c r="AO25" s="219">
        <f>IF('Fiches match à 3'!C44&lt;'Fiches match à 3'!C46,1,0)</f>
        <v>0</v>
      </c>
      <c r="AP25" s="219">
        <f>IF('Fiches match à 3'!D44&lt;'Fiches match à 3'!D46,1,0)</f>
        <v>0</v>
      </c>
      <c r="AQ25" s="219">
        <f>IF('Fiches match à 3'!E44&lt;'Fiches match à 3'!E46,1,0)</f>
        <v>0</v>
      </c>
      <c r="AR25" s="219">
        <f>IF('Fiches match à 3'!F44&lt;'Fiches match à 3'!F46,1,0)</f>
        <v>0</v>
      </c>
      <c r="AS25" s="217">
        <f t="shared" si="1"/>
        <v>0</v>
      </c>
    </row>
    <row r="26" spans="1:45" ht="20.100000000000001" customHeight="1" x14ac:dyDescent="0.2">
      <c r="A26" s="218" t="str">
        <f>IF('Fiches match à 3'!J76="","--",IF('Fiches match à 3'!J76&gt;'Fiches match à 3'!J78,'Fiches match à 3'!J78,-'Fiches match à 3'!J76))</f>
        <v>--</v>
      </c>
      <c r="B26" s="218" t="str">
        <f>IF('Fiches match à 3'!K76="","--",IF('Fiches match à 3'!K76&gt;'Fiches match à 3'!K78,'Fiches match à 3'!K78,-'Fiches match à 3'!K76))</f>
        <v>--</v>
      </c>
      <c r="C26" s="218" t="str">
        <f>IF('Fiches match à 3'!L76="","--",IF('Fiches match à 3'!L76&gt;'Fiches match à 3'!L78,'Fiches match à 3'!L78,-'Fiches match à 3'!L76))</f>
        <v>--</v>
      </c>
      <c r="D26" s="218" t="str">
        <f>IF('Fiches match à 3'!M76="","--",IF('Fiches match à 3'!M76&gt;'Fiches match à 3'!M78,'Fiches match à 3'!M78,-'Fiches match à 3'!M76))</f>
        <v>--</v>
      </c>
      <c r="E26" s="218" t="str">
        <f>IF('Fiches match à 3'!N76="","--",IF('Fiches match à 3'!N76&gt;'Fiches match à 3'!N78,'Fiches match à 3'!N78,-'Fiches match à 3'!N76))</f>
        <v>--</v>
      </c>
      <c r="F26" s="249" t="s">
        <v>96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>IF(H$12="","",IF(H26="W.O.",0,IF(AM26=3,2,1)))</f>
        <v/>
      </c>
      <c r="AB26" s="259"/>
      <c r="AC26" s="259" t="str">
        <f t="shared" si="3"/>
        <v/>
      </c>
      <c r="AD26" s="259"/>
      <c r="AG26" s="32">
        <v>6</v>
      </c>
      <c r="AH26" s="219">
        <f>IF('Fiches match à 3'!J76&gt;'Fiches match à 3'!J78,1,0)</f>
        <v>0</v>
      </c>
      <c r="AI26" s="219">
        <f>IF('Fiches match à 3'!K76&gt;'Fiches match à 3'!K78,1,0)</f>
        <v>0</v>
      </c>
      <c r="AJ26" s="219">
        <f>IF('Fiches match à 3'!L76&gt;'Fiches match à 3'!L78,1,0)</f>
        <v>0</v>
      </c>
      <c r="AK26" s="219">
        <f>IF('Fiches match à 3'!M76&gt;'Fiches match à 3'!M78,1,0)</f>
        <v>0</v>
      </c>
      <c r="AL26" s="219">
        <f>IF('Fiches match à 3'!N76&gt;'Fiches match à 3'!N78,1,0)</f>
        <v>0</v>
      </c>
      <c r="AM26" s="217">
        <f t="shared" si="0"/>
        <v>0</v>
      </c>
      <c r="AN26" s="219">
        <f>IF('Fiches match à 3'!J76&lt;'Fiches match à 3'!J78,1,0)</f>
        <v>0</v>
      </c>
      <c r="AO26" s="219">
        <f>IF('Fiches match à 3'!K76&lt;'Fiches match à 3'!K78,1,0)</f>
        <v>0</v>
      </c>
      <c r="AP26" s="219">
        <f>IF('Fiches match à 3'!L76&lt;'Fiches match à 3'!L78,1,0)</f>
        <v>0</v>
      </c>
      <c r="AQ26" s="219">
        <f>IF('Fiches match à 3'!M76&lt;'Fiches match à 3'!M78,1,0)</f>
        <v>0</v>
      </c>
      <c r="AR26" s="219">
        <f>IF('Fiches match à 3'!N76&lt;'Fiches match à 3'!N78,1,0)</f>
        <v>0</v>
      </c>
      <c r="AS26" s="217">
        <f t="shared" si="1"/>
        <v>0</v>
      </c>
    </row>
    <row r="27" spans="1:45" ht="20.100000000000001" customHeight="1" x14ac:dyDescent="0.2">
      <c r="A27" s="218" t="str">
        <f>IF('Fiches match à 3'!B52="","--",IF('Fiches match à 3'!B52&gt;'Fiches match à 3'!B54,'Fiches match à 3'!B54,-'Fiches match à 3'!B52))</f>
        <v>--</v>
      </c>
      <c r="B27" s="218" t="str">
        <f>IF('Fiches match à 3'!C52="","--",IF('Fiches match à 3'!C52&gt;'Fiches match à 3'!C54,'Fiches match à 3'!C54,-'Fiches match à 3'!C52))</f>
        <v>--</v>
      </c>
      <c r="C27" s="218" t="str">
        <f>IF('Fiches match à 3'!D52="","--",IF('Fiches match à 3'!D52&gt;'Fiches match à 3'!D54,'Fiches match à 3'!D54,-'Fiches match à 3'!D52))</f>
        <v>--</v>
      </c>
      <c r="D27" s="218" t="str">
        <f>IF('Fiches match à 3'!E52="","--",IF('Fiches match à 3'!E52&gt;'Fiches match à 3'!E54,'Fiches match à 3'!E54,-'Fiches match à 3'!E52))</f>
        <v>--</v>
      </c>
      <c r="E27" s="218" t="str">
        <f>IF('Fiches match à 3'!F52="","--",IF('Fiches match à 3'!F52&gt;'Fiches match à 3'!F54,'Fiches match à 3'!F54,-'Fiches match à 3'!F52))</f>
        <v>--</v>
      </c>
      <c r="F27" s="249" t="s">
        <v>95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2"/>
        <v/>
      </c>
      <c r="AB27" s="259"/>
      <c r="AC27" s="259" t="str">
        <f t="shared" si="3"/>
        <v/>
      </c>
      <c r="AD27" s="259"/>
      <c r="AG27" s="32">
        <v>7</v>
      </c>
      <c r="AH27" s="219">
        <f>IF('Fiches match à 3'!B52&gt;'Fiches match à 3'!B54,1,0)</f>
        <v>0</v>
      </c>
      <c r="AI27" s="219">
        <f>IF('Fiches match à 3'!C52&gt;'Fiches match à 3'!C54,1,0)</f>
        <v>0</v>
      </c>
      <c r="AJ27" s="219">
        <f>IF('Fiches match à 3'!D52&gt;'Fiches match à 3'!D54,1,0)</f>
        <v>0</v>
      </c>
      <c r="AK27" s="219">
        <f>IF('Fiches match à 3'!E52&gt;'Fiches match à 3'!E54,1,0)</f>
        <v>0</v>
      </c>
      <c r="AL27" s="219">
        <f>IF('Fiches match à 3'!F52&gt;'Fiches match à 3'!F54,1,0)</f>
        <v>0</v>
      </c>
      <c r="AM27" s="217">
        <f t="shared" si="0"/>
        <v>0</v>
      </c>
      <c r="AN27" s="219">
        <f>IF('Fiches match à 3'!B52&lt;'Fiches match à 3'!B54,1,0)</f>
        <v>0</v>
      </c>
      <c r="AO27" s="219">
        <f>IF('Fiches match à 3'!C52&lt;'Fiches match à 3'!C54,1,0)</f>
        <v>0</v>
      </c>
      <c r="AP27" s="219">
        <f>IF('Fiches match à 3'!D52&lt;'Fiches match à 3'!D54,1,0)</f>
        <v>0</v>
      </c>
      <c r="AQ27" s="219">
        <f>IF('Fiches match à 3'!E52&lt;'Fiches match à 3'!E54,1,0)</f>
        <v>0</v>
      </c>
      <c r="AR27" s="219">
        <f>IF('Fiches match à 3'!F52&lt;'Fiches match à 3'!F54,1,0)</f>
        <v>0</v>
      </c>
      <c r="AS27" s="217">
        <f t="shared" si="1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IF(H$12="","",SUM(AA21:AB27))</f>
        <v/>
      </c>
      <c r="AB28" s="259"/>
      <c r="AC28" s="259" t="str">
        <f>IF(H$12="","",SUM(AC21:AD27))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1162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291" t="s">
        <v>156</v>
      </c>
      <c r="N30" s="259"/>
      <c r="O30" s="259"/>
      <c r="P30" s="259"/>
      <c r="Q30" s="259"/>
      <c r="R30" s="292"/>
      <c r="S30" s="292"/>
      <c r="T30" s="292"/>
      <c r="U30" s="292"/>
      <c r="V30" s="292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43" t="s">
        <v>130</v>
      </c>
      <c r="N31" s="281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281"/>
      <c r="P31" s="281"/>
      <c r="Q31" s="281"/>
      <c r="R31" s="281"/>
      <c r="S31" s="281"/>
      <c r="T31" s="281"/>
      <c r="U31" s="281"/>
      <c r="V31" s="282"/>
      <c r="W31" s="34"/>
      <c r="X31" s="443" t="str">
        <f>IF(H$12="","",Renseignements!B8)</f>
        <v/>
      </c>
      <c r="Y31" s="444"/>
      <c r="Z31" s="444"/>
      <c r="AA31" s="444"/>
      <c r="AB31" s="444"/>
      <c r="AC31" s="444"/>
      <c r="AD31" s="445"/>
    </row>
    <row r="32" spans="1:45" ht="20.100000000000001" customHeight="1" x14ac:dyDescent="0.2">
      <c r="A32" s="446" t="str">
        <f>IF('Equipes match à 3'!I38=0,"",'Equipes match à 3'!I38)</f>
        <v/>
      </c>
      <c r="B32" s="417"/>
      <c r="C32" s="417"/>
      <c r="D32" s="417"/>
      <c r="E32" s="447"/>
      <c r="F32" s="446" t="str">
        <f>IF('Equipes match à 3'!Q38=0,"",'Equipes match à 3'!Q38)</f>
        <v/>
      </c>
      <c r="G32" s="417"/>
      <c r="H32" s="417"/>
      <c r="I32" s="417"/>
      <c r="J32" s="447"/>
      <c r="K32" s="212"/>
      <c r="L32" s="212"/>
      <c r="M32" s="294"/>
      <c r="N32" s="283"/>
      <c r="O32" s="283"/>
      <c r="P32" s="283"/>
      <c r="Q32" s="283"/>
      <c r="R32" s="283"/>
      <c r="S32" s="283"/>
      <c r="T32" s="283"/>
      <c r="U32" s="283"/>
      <c r="V32" s="284"/>
      <c r="W32" s="36"/>
      <c r="X32" s="83"/>
      <c r="Y32" s="36"/>
      <c r="Z32" s="36"/>
      <c r="AA32" s="36"/>
      <c r="AB32" s="36"/>
      <c r="AC32" s="36"/>
      <c r="AD32" s="84"/>
    </row>
    <row r="33" spans="1:30" ht="20.100000000000001" customHeight="1" x14ac:dyDescent="0.2">
      <c r="A33" s="85"/>
      <c r="B33" s="39"/>
      <c r="C33" s="39"/>
      <c r="D33" s="39"/>
      <c r="E33" s="86"/>
      <c r="F33" s="87"/>
      <c r="G33" s="39"/>
      <c r="H33" s="39"/>
      <c r="J33" s="213"/>
      <c r="K33" s="212"/>
      <c r="L33" s="212"/>
      <c r="M33" s="294" t="s">
        <v>131</v>
      </c>
      <c r="N33" s="283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283"/>
      <c r="P33" s="283"/>
      <c r="Q33" s="283"/>
      <c r="R33" s="283"/>
      <c r="S33" s="283"/>
      <c r="T33" s="283"/>
      <c r="U33" s="283"/>
      <c r="V33" s="284"/>
      <c r="X33" s="83"/>
      <c r="Y33" s="36"/>
      <c r="Z33" s="36"/>
      <c r="AA33" s="36"/>
      <c r="AB33" s="36"/>
      <c r="AC33" s="36"/>
      <c r="AD33" s="84"/>
    </row>
    <row r="34" spans="1:30" ht="20.100000000000001" customHeight="1" x14ac:dyDescent="0.2">
      <c r="A34" s="88"/>
      <c r="B34" s="224"/>
      <c r="C34" s="224"/>
      <c r="D34" s="224"/>
      <c r="E34" s="225"/>
      <c r="F34" s="88"/>
      <c r="G34" s="89"/>
      <c r="H34" s="89"/>
      <c r="I34" s="89"/>
      <c r="J34" s="214"/>
      <c r="K34" s="212"/>
      <c r="L34" s="212"/>
      <c r="M34" s="297"/>
      <c r="N34" s="321"/>
      <c r="O34" s="321"/>
      <c r="P34" s="321"/>
      <c r="Q34" s="321"/>
      <c r="R34" s="321"/>
      <c r="S34" s="321"/>
      <c r="T34" s="321"/>
      <c r="U34" s="321"/>
      <c r="V34" s="322"/>
      <c r="X34" s="90"/>
      <c r="Y34" s="91"/>
      <c r="Z34" s="91"/>
      <c r="AA34" s="91"/>
      <c r="AB34" s="91"/>
      <c r="AC34" s="91"/>
      <c r="AD34" s="92"/>
    </row>
    <row r="35" spans="1:30" ht="20.100000000000001" customHeight="1" x14ac:dyDescent="0.2">
      <c r="G35" s="39"/>
      <c r="H35" s="39"/>
      <c r="I35" s="39"/>
      <c r="J35" s="39"/>
    </row>
  </sheetData>
  <sheetProtection algorithmName="SHA-512" hashValue="B8/P6Pw9eQvEYNn7POqOiL2oNVokvyw2BQbsf61hgxuZaP6RkgyyYvZusU9W+/0tNd1CDrAGsSZwrVz11OmYVQ==" saltValue="dhqsqvgn9NjW5D+MnsaCXg==" spinCount="100000" sheet="1" scenarios="1" insertRows="0" autoFilter="0"/>
  <mergeCells count="137">
    <mergeCell ref="M33:M34"/>
    <mergeCell ref="N33:V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M31:M32"/>
    <mergeCell ref="N31:V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4:E27">
    <cfRule type="expression" dxfId="76" priority="35" stopIfTrue="1">
      <formula>$T24="W.O."</formula>
    </cfRule>
    <cfRule type="expression" dxfId="75" priority="36" stopIfTrue="1">
      <formula>$H24="W.O."</formula>
    </cfRule>
  </conditionalFormatting>
  <conditionalFormatting sqref="A22:E22">
    <cfRule type="expression" dxfId="74" priority="33" stopIfTrue="1">
      <formula>$T22="W.O."</formula>
    </cfRule>
    <cfRule type="expression" dxfId="73" priority="34" stopIfTrue="1">
      <formula>$H22="W.O."</formula>
    </cfRule>
  </conditionalFormatting>
  <conditionalFormatting sqref="A23">
    <cfRule type="expression" dxfId="72" priority="31" stopIfTrue="1">
      <formula>$T23="W.O."</formula>
    </cfRule>
    <cfRule type="expression" dxfId="71" priority="32" stopIfTrue="1">
      <formula>$H23="W.O."</formula>
    </cfRule>
  </conditionalFormatting>
  <conditionalFormatting sqref="A21">
    <cfRule type="expression" dxfId="70" priority="21" stopIfTrue="1">
      <formula>$T21="W.O."</formula>
    </cfRule>
    <cfRule type="expression" dxfId="69" priority="22" stopIfTrue="1">
      <formula>$H21="W.O."</formula>
    </cfRule>
  </conditionalFormatting>
  <conditionalFormatting sqref="B21">
    <cfRule type="expression" dxfId="68" priority="19" stopIfTrue="1">
      <formula>$T21="W.O."</formula>
    </cfRule>
    <cfRule type="expression" dxfId="67" priority="20" stopIfTrue="1">
      <formula>$H21="W.O."</formula>
    </cfRule>
  </conditionalFormatting>
  <conditionalFormatting sqref="C21">
    <cfRule type="expression" dxfId="66" priority="17" stopIfTrue="1">
      <formula>$T21="W.O."</formula>
    </cfRule>
    <cfRule type="expression" dxfId="65" priority="18" stopIfTrue="1">
      <formula>$H21="W.O."</formula>
    </cfRule>
  </conditionalFormatting>
  <conditionalFormatting sqref="D21">
    <cfRule type="expression" dxfId="64" priority="15" stopIfTrue="1">
      <formula>$T21="W.O."</formula>
    </cfRule>
    <cfRule type="expression" dxfId="63" priority="16" stopIfTrue="1">
      <formula>$H21="W.O."</formula>
    </cfRule>
  </conditionalFormatting>
  <conditionalFormatting sqref="E21">
    <cfRule type="expression" dxfId="62" priority="13" stopIfTrue="1">
      <formula>$T21="W.O."</formula>
    </cfRule>
    <cfRule type="expression" dxfId="61" priority="14" stopIfTrue="1">
      <formula>$H21="W.O."</formula>
    </cfRule>
  </conditionalFormatting>
  <conditionalFormatting sqref="B23">
    <cfRule type="expression" dxfId="60" priority="11" stopIfTrue="1">
      <formula>$T23="W.O."</formula>
    </cfRule>
    <cfRule type="expression" dxfId="59" priority="12" stopIfTrue="1">
      <formula>$H23="W.O."</formula>
    </cfRule>
  </conditionalFormatting>
  <conditionalFormatting sqref="C23">
    <cfRule type="expression" dxfId="58" priority="9" stopIfTrue="1">
      <formula>$T23="W.O."</formula>
    </cfRule>
    <cfRule type="expression" dxfId="57" priority="10" stopIfTrue="1">
      <formula>$H23="W.O."</formula>
    </cfRule>
  </conditionalFormatting>
  <conditionalFormatting sqref="D23">
    <cfRule type="expression" dxfId="56" priority="7" stopIfTrue="1">
      <formula>$T23="W.O."</formula>
    </cfRule>
    <cfRule type="expression" dxfId="55" priority="8" stopIfTrue="1">
      <formula>$H23="W.O."</formula>
    </cfRule>
  </conditionalFormatting>
  <conditionalFormatting sqref="E23">
    <cfRule type="expression" dxfId="54" priority="5" stopIfTrue="1">
      <formula>$T23="W.O."</formula>
    </cfRule>
    <cfRule type="expression" dxfId="53" priority="6" stopIfTrue="1">
      <formula>$H23="W.O."</formula>
    </cfRule>
  </conditionalFormatting>
  <conditionalFormatting sqref="H21:N27">
    <cfRule type="expression" dxfId="52" priority="3" stopIfTrue="1">
      <formula>$AA21&lt;2</formula>
    </cfRule>
    <cfRule type="expression" dxfId="51" priority="4" stopIfTrue="1">
      <formula>$AA21&gt;1</formula>
    </cfRule>
  </conditionalFormatting>
  <conditionalFormatting sqref="T21:Z27">
    <cfRule type="expression" dxfId="50" priority="1" stopIfTrue="1">
      <formula>$AC21&lt;2</formula>
    </cfRule>
    <cfRule type="expression" dxfId="49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629DE4"/>
    <pageSetUpPr fitToPage="1"/>
  </sheetPr>
  <dimension ref="A1:AS35"/>
  <sheetViews>
    <sheetView topLeftCell="A10"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1" width="4.7109375" style="216" customWidth="1"/>
    <col min="32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151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158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/>
    <row r="8" spans="1:45" ht="20.100000000000001" customHeight="1" x14ac:dyDescent="0.2">
      <c r="F8" s="266" t="s">
        <v>159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407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/>
    <row r="10" spans="1:45" ht="20.100000000000001" customHeight="1" x14ac:dyDescent="0.2">
      <c r="F10" s="249" t="s">
        <v>23</v>
      </c>
      <c r="G10" s="250"/>
      <c r="H10" s="250"/>
      <c r="I10" s="250"/>
      <c r="J10" s="250"/>
      <c r="K10" s="250"/>
      <c r="L10" s="250"/>
      <c r="M10" s="250" t="str">
        <f>IF(H12="","",Renseignements!B8)</f>
        <v/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434" t="str">
        <f>IF('Equipes match à 3'!J12=0,"",'Equipes match à 3'!J12)</f>
        <v/>
      </c>
      <c r="I12" s="435"/>
      <c r="J12" s="435"/>
      <c r="K12" s="435"/>
      <c r="L12" s="435"/>
      <c r="M12" s="435"/>
      <c r="N12" s="436"/>
      <c r="O12" s="4" t="str">
        <f>IF('Equipes match à 3'!S12=0,"",'Equipes match à 3'!S12)</f>
        <v/>
      </c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434" t="str">
        <f>IF('Equipes match à 3'!J18=0,"",'Equipes match à 3'!J18)</f>
        <v/>
      </c>
      <c r="X12" s="435"/>
      <c r="Y12" s="435"/>
      <c r="Z12" s="435"/>
      <c r="AA12" s="435"/>
      <c r="AB12" s="435"/>
      <c r="AC12" s="436"/>
      <c r="AD12" s="4" t="str">
        <f>IF('Equipes match à 3'!S18=0,"",'Equipes match à 3'!S18)</f>
        <v/>
      </c>
    </row>
    <row r="13" spans="1:45" ht="20.100000000000001" customHeight="1" x14ac:dyDescent="0.2">
      <c r="A13" s="268" t="s">
        <v>26</v>
      </c>
      <c r="B13" s="268"/>
      <c r="C13" s="268"/>
      <c r="D13" s="22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22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437" t="str">
        <f>IF('Equipes match à 3'!A14=0,"",'Equipes match à 3'!A14)</f>
        <v/>
      </c>
      <c r="B14" s="437"/>
      <c r="C14" s="437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IF(A14&lt;&gt;"",IF(A14="wo", "",VLOOKUP(A14,'Joueurs-FFTT'!A:F,3,0)),"")</f>
        <v/>
      </c>
      <c r="J14" s="261"/>
      <c r="K14" s="261"/>
      <c r="L14" s="261"/>
      <c r="M14" s="259" t="str">
        <f>IF(A14&lt;&gt;"",IF(A14="wo", "",VLOOKUP(A14,'Joueurs-FFTT'!A:F,4,0)),"")</f>
        <v/>
      </c>
      <c r="N14" s="259"/>
      <c r="O14" s="215" t="str">
        <f>IF(LEN(M14)=4,LEFT(M14,2),LEFT(M14))</f>
        <v/>
      </c>
      <c r="P14" s="437" t="str">
        <f>IF('Equipes match à 3'!A20=0,"",'Equipes match à 3'!A20)</f>
        <v/>
      </c>
      <c r="Q14" s="437"/>
      <c r="R14" s="437"/>
      <c r="S14" s="215" t="s">
        <v>94</v>
      </c>
      <c r="T14" s="261" t="str">
        <f>IF(P14&lt;&gt;"",VLOOKUP(P14,'Joueurs-FFTT'!A:F,2,0),"")</f>
        <v/>
      </c>
      <c r="U14" s="261"/>
      <c r="V14" s="261"/>
      <c r="W14" s="261"/>
      <c r="X14" s="261" t="str">
        <f>IF(AND(P14&lt;&gt;"",P14&lt;&gt;"wo"),VLOOKUP(P14,'Joueurs-FFTT'!A:F,3,0),IF(P14="wo",P14,""))</f>
        <v/>
      </c>
      <c r="Y14" s="261"/>
      <c r="Z14" s="261"/>
      <c r="AA14" s="261"/>
      <c r="AB14" s="259" t="str">
        <f>IF(AND(P14&lt;&gt;"",P14&lt;&gt;"wo"),VLOOKUP(P14,'Joueurs-FFTT'!A:F,4,0),IF(P14="wo",P14,""))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437" t="str">
        <f>IF('Equipes match à 3'!A15=0,"",'Equipes match à 3'!A15)</f>
        <v/>
      </c>
      <c r="B15" s="437"/>
      <c r="C15" s="437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IF(A15&lt;&gt;"",IF(A15="wo", "",VLOOKUP(A15,'Joueurs-FFTT'!A:F,3,0)),"")</f>
        <v/>
      </c>
      <c r="J15" s="261"/>
      <c r="K15" s="261"/>
      <c r="L15" s="261"/>
      <c r="M15" s="259" t="str">
        <f>IF(A15&lt;&gt;"",IF(A15="wo", "",VLOOKUP(A15,'Joueurs-FFTT'!A:F,4,0)),"")</f>
        <v/>
      </c>
      <c r="N15" s="259"/>
      <c r="O15" s="215" t="str">
        <f>IF(LEN(M15)=4,LEFT(M15,2),LEFT(M15))</f>
        <v/>
      </c>
      <c r="P15" s="437" t="str">
        <f>IF('Equipes match à 3'!A21=0,"",'Equipes match à 3'!A21)</f>
        <v/>
      </c>
      <c r="Q15" s="437"/>
      <c r="R15" s="437"/>
      <c r="S15" s="215" t="s">
        <v>95</v>
      </c>
      <c r="T15" s="261" t="str">
        <f>IF(P15&lt;&gt;"",VLOOKUP(P15,'Joueurs-FFTT'!A:F,2,0),"")</f>
        <v/>
      </c>
      <c r="U15" s="261"/>
      <c r="V15" s="261"/>
      <c r="W15" s="261"/>
      <c r="X15" s="261" t="str">
        <f>IF(AND(P15&lt;&gt;"",P15&lt;&gt;"wo"),VLOOKUP(P15,'Joueurs-FFTT'!A:F,3,0),IF(P15="wo",P15,""))</f>
        <v/>
      </c>
      <c r="Y15" s="261"/>
      <c r="Z15" s="261"/>
      <c r="AA15" s="261"/>
      <c r="AB15" s="259" t="str">
        <f>IF(AND(P15&lt;&gt;"",P15&lt;&gt;"wo"),VLOOKUP(P15,'Joueurs-FFTT'!A:F,4,0),IF(P15="wo",P15,""))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437" t="str">
        <f>IF('Equipes match à 3'!A16=0,"",'Equipes match à 3'!A16)</f>
        <v/>
      </c>
      <c r="B16" s="437"/>
      <c r="C16" s="437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IF(A16&lt;&gt;"",IF(A16="wo", "",VLOOKUP(A16,'Joueurs-FFTT'!A:F,3,0)),"")</f>
        <v/>
      </c>
      <c r="J16" s="261"/>
      <c r="K16" s="261"/>
      <c r="L16" s="261"/>
      <c r="M16" s="259" t="str">
        <f>IF(A16&lt;&gt;"",IF(A16="wo", "",VLOOKUP(A16,'Joueurs-FFTT'!A:F,4,0)),"")</f>
        <v/>
      </c>
      <c r="N16" s="259"/>
      <c r="O16" s="215" t="str">
        <f>IF(LEN(M16)=4,LEFT(M16,2),LEFT(M16))</f>
        <v/>
      </c>
      <c r="P16" s="437" t="str">
        <f>IF('Equipes match à 3'!A22=0,"",'Equipes match à 3'!A22)</f>
        <v/>
      </c>
      <c r="Q16" s="437"/>
      <c r="R16" s="437"/>
      <c r="S16" s="215" t="s">
        <v>96</v>
      </c>
      <c r="T16" s="261" t="str">
        <f>IF(P16&lt;&gt;"",VLOOKUP(P16,'Joueurs-FFTT'!A:F,2,0),"")</f>
        <v/>
      </c>
      <c r="U16" s="261"/>
      <c r="V16" s="261"/>
      <c r="W16" s="261"/>
      <c r="X16" s="261" t="str">
        <f>IF(AND(P16&lt;&gt;"",P16&lt;&gt;"wo"),VLOOKUP(P16,'Joueurs-FFTT'!A:F,3,0),IF(P16="wo",P16,""))</f>
        <v/>
      </c>
      <c r="Y16" s="261"/>
      <c r="Z16" s="261"/>
      <c r="AA16" s="261"/>
      <c r="AB16" s="259" t="str">
        <f>IF(AND(P16&lt;&gt;"",P16&lt;&gt;"wo"),VLOOKUP(P16,'Joueurs-FFTT'!A:F,4,0),IF(P16="wo",P16,""))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438"/>
      <c r="B17" s="438"/>
      <c r="C17" s="438"/>
      <c r="D17" s="229"/>
      <c r="E17" s="439"/>
      <c r="F17" s="439"/>
      <c r="G17" s="439"/>
      <c r="H17" s="439"/>
      <c r="I17" s="439"/>
      <c r="J17" s="439"/>
      <c r="K17" s="439"/>
      <c r="L17" s="439"/>
      <c r="M17" s="440"/>
      <c r="N17" s="440"/>
      <c r="O17" s="229"/>
      <c r="P17" s="438"/>
      <c r="Q17" s="438"/>
      <c r="R17" s="438"/>
      <c r="S17" s="229"/>
      <c r="T17" s="439"/>
      <c r="U17" s="439"/>
      <c r="V17" s="439"/>
      <c r="W17" s="439"/>
      <c r="X17" s="439"/>
      <c r="Y17" s="439"/>
      <c r="Z17" s="439"/>
      <c r="AA17" s="439"/>
      <c r="AB17" s="440"/>
      <c r="AC17" s="440"/>
      <c r="AD17" s="229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match à 3'!J68="","--",IF('Fiches match à 3'!J68&gt;'Fiches match à 3'!J70,'Fiches match à 3'!J70,-'Fiches match à 3'!J68))</f>
        <v>--</v>
      </c>
      <c r="B21" s="218" t="str">
        <f>IF('Fiches match à 3'!K68="","--",IF('Fiches match à 3'!K68&gt;'Fiches match à 3'!K70,'Fiches match à 3'!K70,-'Fiches match à 3'!K68))</f>
        <v>--</v>
      </c>
      <c r="C21" s="218" t="str">
        <f>IF('Fiches match à 3'!L68="","--",IF('Fiches match à 3'!L68&gt;'Fiches match à 3'!L70,'Fiches match à 3'!L70,-'Fiches match à 3'!L68))</f>
        <v>--</v>
      </c>
      <c r="D21" s="218" t="str">
        <f>IF('Fiches match à 3'!M68="","--",IF('Fiches match à 3'!M68&gt;'Fiches match à 3'!M70,'Fiches match à 3'!M70,-'Fiches match à 3'!M68))</f>
        <v>--</v>
      </c>
      <c r="E21" s="218" t="str">
        <f>IF('Fiches match à 3'!N68="","--",IF('Fiches match à 3'!N68&gt;'Fiches match à 3'!N70,'Fiches match à 3'!N70,-'Fiches match à 3'!N68))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95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>IF(H$12="","",IF(H21="W.O.",0,IF(AM21=3,2,1)))</f>
        <v/>
      </c>
      <c r="AB21" s="259"/>
      <c r="AC21" s="259" t="str">
        <f>IF(H$12="","",IF(T21="W.O.",0,IF(AS21=3,2,1)))</f>
        <v/>
      </c>
      <c r="AD21" s="259"/>
      <c r="AG21" s="32">
        <v>1</v>
      </c>
      <c r="AH21" s="219">
        <f>IF('Fiches match à 3'!J68&gt;'Fiches match à 3'!J70,1,0)</f>
        <v>0</v>
      </c>
      <c r="AI21" s="219">
        <f>IF('Fiches match à 3'!K68&gt;'Fiches match à 3'!K70,1,0)</f>
        <v>0</v>
      </c>
      <c r="AJ21" s="219">
        <f>IF('Fiches match à 3'!L68&gt;'Fiches match à 3'!L70,1,0)</f>
        <v>0</v>
      </c>
      <c r="AK21" s="219">
        <f>IF('Fiches match à 3'!M68&gt;'Fiches match à 3'!M70,1,0)</f>
        <v>0</v>
      </c>
      <c r="AL21" s="219">
        <f>IF('Fiches match à 3'!N68&gt;'Fiches match à 3'!N70,1,0)</f>
        <v>0</v>
      </c>
      <c r="AM21" s="217">
        <f t="shared" ref="AM21:AM27" si="0">IF(T21="W.O.",3,IF(H21="W.O.",0,SUM(AH21:AL21)))</f>
        <v>0</v>
      </c>
      <c r="AN21" s="219">
        <f>IF('Fiches match à 3'!J68&lt;'Fiches match à 3'!J70,1,0)</f>
        <v>0</v>
      </c>
      <c r="AO21" s="219">
        <f>IF('Fiches match à 3'!K68&lt;'Fiches match à 3'!K70,1,0)</f>
        <v>0</v>
      </c>
      <c r="AP21" s="219">
        <f>IF('Fiches match à 3'!L68&lt;'Fiches match à 3'!L70,1,0)</f>
        <v>0</v>
      </c>
      <c r="AQ21" s="219">
        <f>IF('Fiches match à 3'!M68&lt;'Fiches match à 3'!M70,1,0)</f>
        <v>0</v>
      </c>
      <c r="AR21" s="219">
        <f>IF('Fiches match à 3'!N68&lt;'Fiches match à 3'!N70,1,0)</f>
        <v>0</v>
      </c>
      <c r="AS21" s="217">
        <f t="shared" ref="AS21:AS27" si="1">IF(H21="W.O.",3,IF(T21="W.O.",0,SUM(AN21:AR21)))</f>
        <v>0</v>
      </c>
    </row>
    <row r="22" spans="1:45" ht="20.100000000000001" customHeight="1" x14ac:dyDescent="0.2">
      <c r="A22" s="218" t="str">
        <f>IF('Fiches match à 3'!J20="","--",IF('Fiches match à 3'!J20&gt;'Fiches match à 3'!J22,'Fiches match à 3'!J22,-'Fiches match à 3'!J20))</f>
        <v>--</v>
      </c>
      <c r="B22" s="218" t="str">
        <f>IF('Fiches match à 3'!K20="","--",IF('Fiches match à 3'!K20&gt;'Fiches match à 3'!K22,'Fiches match à 3'!K22,-'Fiches match à 3'!K20))</f>
        <v>--</v>
      </c>
      <c r="C22" s="218" t="str">
        <f>IF('Fiches match à 3'!L20="","--",IF('Fiches match à 3'!L20&gt;'Fiches match à 3'!L22,'Fiches match à 3'!L22,-'Fiches match à 3'!L20))</f>
        <v>--</v>
      </c>
      <c r="D22" s="218" t="str">
        <f>IF('Fiches match à 3'!M20="","--",IF('Fiches match à 3'!M20&gt;'Fiches match à 3'!M22,'Fiches match à 3'!M22,-'Fiches match à 3'!M20))</f>
        <v>--</v>
      </c>
      <c r="E22" s="218" t="str">
        <f>IF('Fiches match à 3'!N20="","--",IF('Fiches match à 3'!N20&gt;'Fiches match à 3'!N22,'Fiches match à 3'!N22,-'Fiches match à 3'!N20))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94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ref="AA22:AA27" si="2">IF(H$12="","",IF(H22="W.O.",0,IF(AM22=3,2,1)))</f>
        <v/>
      </c>
      <c r="AB22" s="259"/>
      <c r="AC22" s="259" t="str">
        <f t="shared" ref="AC22:AC27" si="3">IF(H$12="","",IF(T22="W.O.",0,IF(AS22=3,2,1)))</f>
        <v/>
      </c>
      <c r="AD22" s="259"/>
      <c r="AG22" s="32">
        <v>2</v>
      </c>
      <c r="AH22" s="219">
        <f>IF('Fiches match à 3'!J20&gt;'Fiches match à 3'!J22,1,0)</f>
        <v>0</v>
      </c>
      <c r="AI22" s="219">
        <f>IF('Fiches match à 3'!K20&gt;'Fiches match à 3'!K22,1,0)</f>
        <v>0</v>
      </c>
      <c r="AJ22" s="219">
        <f>IF('Fiches match à 3'!L20&gt;'Fiches match à 3'!L22,1,0)</f>
        <v>0</v>
      </c>
      <c r="AK22" s="219">
        <f>IF('Fiches match à 3'!M20&gt;'Fiches match à 3'!M22,1,0)</f>
        <v>0</v>
      </c>
      <c r="AL22" s="219">
        <f>IF('Fiches match à 3'!N20&gt;'Fiches match à 3'!N22,1,0)</f>
        <v>0</v>
      </c>
      <c r="AM22" s="217">
        <f t="shared" si="0"/>
        <v>0</v>
      </c>
      <c r="AN22" s="219">
        <f>IF('Fiches match à 3'!J20&lt;'Fiches match à 3'!J22,1,0)</f>
        <v>0</v>
      </c>
      <c r="AO22" s="219">
        <f>IF('Fiches match à 3'!K20&lt;'Fiches match à 3'!K22,1,0)</f>
        <v>0</v>
      </c>
      <c r="AP22" s="219">
        <f>IF('Fiches match à 3'!L20&lt;'Fiches match à 3'!L22,1,0)</f>
        <v>0</v>
      </c>
      <c r="AQ22" s="219">
        <f>IF('Fiches match à 3'!M20&lt;'Fiches match à 3'!M22,1,0)</f>
        <v>0</v>
      </c>
      <c r="AR22" s="219">
        <f>IF('Fiches match à 3'!N20&lt;'Fiches match à 3'!N22,1,0)</f>
        <v>0</v>
      </c>
      <c r="AS22" s="217">
        <f t="shared" si="1"/>
        <v>0</v>
      </c>
    </row>
    <row r="23" spans="1:45" ht="20.100000000000001" customHeight="1" x14ac:dyDescent="0.2">
      <c r="A23" s="218" t="str">
        <f>IF('Fiches match à 3'!J52="","--",IF('Fiches match à 3'!J52&gt;'Fiches match à 3'!J54,'Fiches match à 3'!J54,-'Fiches match à 3'!J52))</f>
        <v>--</v>
      </c>
      <c r="B23" s="218" t="str">
        <f>IF('Fiches match à 3'!K52="","--",IF('Fiches match à 3'!K52&gt;'Fiches match à 3'!K54,'Fiches match à 3'!K54,-'Fiches match à 3'!K52))</f>
        <v>--</v>
      </c>
      <c r="C23" s="218" t="str">
        <f>IF('Fiches match à 3'!L52="","--",IF('Fiches match à 3'!L52&gt;'Fiches match à 3'!L54,'Fiches match à 3'!L54,-'Fiches match à 3'!L52))</f>
        <v>--</v>
      </c>
      <c r="D23" s="218" t="str">
        <f>IF('Fiches match à 3'!M52="","--",IF('Fiches match à 3'!M52&gt;'Fiches match à 3'!M54,'Fiches match à 3'!M54,-'Fiches match à 3'!M52))</f>
        <v>--</v>
      </c>
      <c r="E23" s="218" t="str">
        <f>IF('Fiches match à 3'!N52="","--",IF('Fiches match à 3'!N52&gt;'Fiches match à 3'!N54,'Fiches match à 3'!N54,-'Fiches match à 3'!N52))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96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2"/>
        <v/>
      </c>
      <c r="AB23" s="259"/>
      <c r="AC23" s="259" t="str">
        <f t="shared" si="3"/>
        <v/>
      </c>
      <c r="AD23" s="259"/>
      <c r="AG23" s="32">
        <v>3</v>
      </c>
      <c r="AH23" s="219">
        <f>IF('Fiches match à 3'!J52&gt;'Fiches match à 3'!J54,1,0)</f>
        <v>0</v>
      </c>
      <c r="AI23" s="219">
        <f>IF('Fiches match à 3'!K52&gt;'Fiches match à 3'!K54,1,0)</f>
        <v>0</v>
      </c>
      <c r="AJ23" s="219">
        <f>IF('Fiches match à 3'!L52&gt;'Fiches match à 3'!L54,1,0)</f>
        <v>0</v>
      </c>
      <c r="AK23" s="219">
        <f>IF('Fiches match à 3'!M52&gt;'Fiches match à 3'!M54,1,0)</f>
        <v>0</v>
      </c>
      <c r="AL23" s="219">
        <f>IF('Fiches match à 3'!N52&gt;'Fiches match à 3'!N54,1,0)</f>
        <v>0</v>
      </c>
      <c r="AM23" s="217">
        <f t="shared" si="0"/>
        <v>0</v>
      </c>
      <c r="AN23" s="219">
        <f>IF('Fiches match à 3'!J52&lt;'Fiches match à 3'!J54,1,0)</f>
        <v>0</v>
      </c>
      <c r="AO23" s="219">
        <f>IF('Fiches match à 3'!K52&lt;'Fiches match à 3'!K54,1,0)</f>
        <v>0</v>
      </c>
      <c r="AP23" s="219">
        <f>IF('Fiches match à 3'!L52&lt;'Fiches match à 3'!L54,1,0)</f>
        <v>0</v>
      </c>
      <c r="AQ23" s="219">
        <f>IF('Fiches match à 3'!M52&lt;'Fiches match à 3'!M54,1,0)</f>
        <v>0</v>
      </c>
      <c r="AR23" s="219">
        <f>IF('Fiches match à 3'!N52&lt;'Fiches match à 3'!N54,1,0)</f>
        <v>0</v>
      </c>
      <c r="AS23" s="217">
        <f t="shared" si="1"/>
        <v>0</v>
      </c>
    </row>
    <row r="24" spans="1:45" ht="20.100000000000001" customHeight="1" x14ac:dyDescent="0.2">
      <c r="A24" s="218" t="str">
        <f>IF('Fiches match à 3'!B84="","--",IF('Fiches match à 3'!B84&gt;'Fiches match à 3'!B86,'Fiches match à 3'!B86,-'Fiches match à 3'!B84))</f>
        <v>--</v>
      </c>
      <c r="B24" s="218" t="str">
        <f>IF('Fiches match à 3'!C84="","--",IF('Fiches match à 3'!C84&gt;'Fiches match à 3'!C86,'Fiches match à 3'!C86,-'Fiches match à 3'!C84))</f>
        <v>--</v>
      </c>
      <c r="C24" s="218" t="str">
        <f>IF('Fiches match à 3'!D84="","--",IF('Fiches match à 3'!D84&gt;'Fiches match à 3'!D86,'Fiches match à 3'!D86,-'Fiches match à 3'!D84))</f>
        <v>--</v>
      </c>
      <c r="D24" s="218" t="str">
        <f>IF('Fiches match à 3'!E84="","--",IF('Fiches match à 3'!E84&gt;'Fiches match à 3'!E86,'Fiches match à 3'!E86,-'Fiches match à 3'!E84))</f>
        <v>--</v>
      </c>
      <c r="E24" s="218" t="str">
        <f>IF('Fiches match à 3'!F84="","--",IF('Fiches match à 3'!F84&gt;'Fiches match à 3'!F86,'Fiches match à 3'!F86,-'Fiches match à 3'!F84))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94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2"/>
        <v/>
      </c>
      <c r="AB24" s="259"/>
      <c r="AC24" s="259" t="str">
        <f t="shared" si="3"/>
        <v/>
      </c>
      <c r="AD24" s="259"/>
      <c r="AG24" s="32">
        <v>4</v>
      </c>
      <c r="AH24" s="219">
        <f>IF('Fiches match à 3'!B84&gt;'Fiches match à 3'!B86,1,0)</f>
        <v>0</v>
      </c>
      <c r="AI24" s="219">
        <f>IF('Fiches match à 3'!C84&gt;'Fiches match à 3'!C86,1,0)</f>
        <v>0</v>
      </c>
      <c r="AJ24" s="219">
        <f>IF('Fiches match à 3'!D84&gt;'Fiches match à 3'!D86,1,0)</f>
        <v>0</v>
      </c>
      <c r="AK24" s="219">
        <f>IF('Fiches match à 3'!E84&gt;'Fiches match à 3'!E86,1,0)</f>
        <v>0</v>
      </c>
      <c r="AL24" s="219">
        <f>IF('Fiches match à 3'!F84&gt;'Fiches match à 3'!F86,1,0)</f>
        <v>0</v>
      </c>
      <c r="AM24" s="217">
        <f t="shared" si="0"/>
        <v>0</v>
      </c>
      <c r="AN24" s="219">
        <f>IF('Fiches match à 3'!B84&lt;'Fiches match à 3'!B86,1,0)</f>
        <v>0</v>
      </c>
      <c r="AO24" s="219">
        <f>IF('Fiches match à 3'!C84&lt;'Fiches match à 3'!C86,1,0)</f>
        <v>0</v>
      </c>
      <c r="AP24" s="219">
        <f>IF('Fiches match à 3'!D84&lt;'Fiches match à 3'!D86,1,0)</f>
        <v>0</v>
      </c>
      <c r="AQ24" s="219">
        <f>IF('Fiches match à 3'!E84&lt;'Fiches match à 3'!E86,1,0)</f>
        <v>0</v>
      </c>
      <c r="AR24" s="219">
        <f>IF('Fiches match à 3'!F84&lt;'Fiches match à 3'!F86,1,0)</f>
        <v>0</v>
      </c>
      <c r="AS24" s="217">
        <f t="shared" si="1"/>
        <v>0</v>
      </c>
    </row>
    <row r="25" spans="1:45" ht="20.100000000000001" customHeight="1" x14ac:dyDescent="0.2">
      <c r="A25" s="218" t="str">
        <f>IF('Fiches match à 3'!B60="","--",IF('Fiches match à 3'!B60&gt;'Fiches match à 3'!B62,'Fiches match à 3'!B62,-'Fiches match à 3'!B60))</f>
        <v>--</v>
      </c>
      <c r="B25" s="218" t="str">
        <f>IF('Fiches match à 3'!C60="","--",IF('Fiches match à 3'!C60&gt;'Fiches match à 3'!C62,'Fiches match à 3'!C62,-'Fiches match à 3'!C60))</f>
        <v>--</v>
      </c>
      <c r="C25" s="218" t="str">
        <f>IF('Fiches match à 3'!D60="","--",IF('Fiches match à 3'!D60&gt;'Fiches match à 3'!D62,'Fiches match à 3'!D62,-'Fiches match à 3'!D60))</f>
        <v>--</v>
      </c>
      <c r="D25" s="218" t="str">
        <f>IF('Fiches match à 3'!E60="","--",IF('Fiches match à 3'!E60&gt;'Fiches match à 3'!E62,'Fiches match à 3'!E62,-'Fiches match à 3'!E60))</f>
        <v>--</v>
      </c>
      <c r="E25" s="218" t="str">
        <f>IF('Fiches match à 3'!F60="","--",IF('Fiches match à 3'!F60&gt;'Fiches match à 3'!F62,'Fiches match à 3'!F62,-'Fiches match à 3'!F60))</f>
        <v>--</v>
      </c>
      <c r="F25" s="441" t="str">
        <f>IF('rencontre match à 3'!G18=0,"",'rencontre match à 3'!G18)</f>
        <v>Double AB</v>
      </c>
      <c r="G25" s="442"/>
      <c r="H25" s="317" t="str">
        <f>IF(F25="Double AB",E14&amp;" - "&amp;E15,IF(F25="Double AC",E14&amp;" - "&amp;E16,IF(F25="Double BC",E15&amp;" - "&amp;E16,"")))</f>
        <v xml:space="preserve"> - </v>
      </c>
      <c r="I25" s="317"/>
      <c r="J25" s="317"/>
      <c r="K25" s="317"/>
      <c r="L25" s="317"/>
      <c r="M25" s="317"/>
      <c r="N25" s="317"/>
      <c r="O25" s="250" t="s">
        <v>39</v>
      </c>
      <c r="P25" s="250"/>
      <c r="Q25" s="250"/>
      <c r="R25" s="442" t="str">
        <f>IF('rencontre match à 3'!N18=0,"",'rencontre match à 3'!N18)</f>
        <v>Double RS</v>
      </c>
      <c r="S25" s="442"/>
      <c r="T25" s="317" t="str">
        <f>IF(R25="Double RS",T14&amp;" - "&amp;T15,IF(R25="Double RT",T14&amp;" - "&amp;T16,IF(R25="Double ST",T15&amp;" - "&amp;T16,"")))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2"/>
        <v/>
      </c>
      <c r="AB25" s="259"/>
      <c r="AC25" s="259" t="str">
        <f t="shared" si="3"/>
        <v/>
      </c>
      <c r="AD25" s="259"/>
      <c r="AG25" s="32">
        <v>5</v>
      </c>
      <c r="AH25" s="219">
        <f>IF('Fiches match à 3'!B60&gt;'Fiches match à 3'!B62,1,0)</f>
        <v>0</v>
      </c>
      <c r="AI25" s="219">
        <f>IF('Fiches match à 3'!C60&gt;'Fiches match à 3'!C62,1,0)</f>
        <v>0</v>
      </c>
      <c r="AJ25" s="219">
        <f>IF('Fiches match à 3'!D60&gt;'Fiches match à 3'!D62,1,0)</f>
        <v>0</v>
      </c>
      <c r="AK25" s="219">
        <f>IF('Fiches match à 3'!E60&gt;'Fiches match à 3'!E62,1,0)</f>
        <v>0</v>
      </c>
      <c r="AL25" s="219">
        <f>IF('Fiches match à 3'!F60&gt;'Fiches match à 3'!F62,1,0)</f>
        <v>0</v>
      </c>
      <c r="AM25" s="217">
        <f t="shared" si="0"/>
        <v>0</v>
      </c>
      <c r="AN25" s="219">
        <f>IF('Fiches match à 3'!B60&lt;'Fiches match à 3'!B62,1,0)</f>
        <v>0</v>
      </c>
      <c r="AO25" s="219">
        <f>IF('Fiches match à 3'!C60&lt;'Fiches match à 3'!C62,1,0)</f>
        <v>0</v>
      </c>
      <c r="AP25" s="219">
        <f>IF('Fiches match à 3'!D60&lt;'Fiches match à 3'!D62,1,0)</f>
        <v>0</v>
      </c>
      <c r="AQ25" s="219">
        <f>IF('Fiches match à 3'!E60&lt;'Fiches match à 3'!E62,1,0)</f>
        <v>0</v>
      </c>
      <c r="AR25" s="219">
        <f>IF('Fiches match à 3'!F60&lt;'Fiches match à 3'!F62,1,0)</f>
        <v>0</v>
      </c>
      <c r="AS25" s="217">
        <f t="shared" si="1"/>
        <v>0</v>
      </c>
    </row>
    <row r="26" spans="1:45" ht="20.100000000000001" customHeight="1" x14ac:dyDescent="0.2">
      <c r="A26" s="218" t="str">
        <f>IF('Fiches match à 3'!B12="","--",IF('Fiches match à 3'!B12&gt;'Fiches match à 3'!B14,'Fiches match à 3'!B14,-'Fiches match à 3'!B12))</f>
        <v>--</v>
      </c>
      <c r="B26" s="218" t="str">
        <f>IF('Fiches match à 3'!C12="","--",IF('Fiches match à 3'!C12&gt;'Fiches match à 3'!C14,'Fiches match à 3'!C14,-'Fiches match à 3'!C12))</f>
        <v>--</v>
      </c>
      <c r="C26" s="218" t="str">
        <f>IF('Fiches match à 3'!D12="","--",IF('Fiches match à 3'!D12&gt;'Fiches match à 3'!D14,'Fiches match à 3'!D14,-'Fiches match à 3'!D12))</f>
        <v>--</v>
      </c>
      <c r="D26" s="218" t="str">
        <f>IF('Fiches match à 3'!E12="","--",IF('Fiches match à 3'!E12&gt;'Fiches match à 3'!E14,'Fiches match à 3'!E14,-'Fiches match à 3'!E12))</f>
        <v>--</v>
      </c>
      <c r="E26" s="218" t="str">
        <f>IF('Fiches match à 3'!F12="","--",IF('Fiches match à 3'!F12&gt;'Fiches match à 3'!F14,'Fiches match à 3'!F14,-'Fiches match à 3'!F12))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96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>IF(H$12="","",IF(H26="W.O.",0,IF(AM26=3,2,1)))</f>
        <v/>
      </c>
      <c r="AB26" s="259"/>
      <c r="AC26" s="259" t="str">
        <f t="shared" si="3"/>
        <v/>
      </c>
      <c r="AD26" s="259"/>
      <c r="AG26" s="32">
        <v>6</v>
      </c>
      <c r="AH26" s="219">
        <f>IF('Fiches match à 3'!B12&gt;'Fiches match à 3'!B14,1,0)</f>
        <v>0</v>
      </c>
      <c r="AI26" s="219">
        <f>IF('Fiches match à 3'!C12&gt;'Fiches match à 3'!C14,1,0)</f>
        <v>0</v>
      </c>
      <c r="AJ26" s="219">
        <f>IF('Fiches match à 3'!D12&gt;'Fiches match à 3'!D14,1,0)</f>
        <v>0</v>
      </c>
      <c r="AK26" s="219">
        <f>IF('Fiches match à 3'!E12&gt;'Fiches match à 3'!E14,1,0)</f>
        <v>0</v>
      </c>
      <c r="AL26" s="219">
        <f>IF('Fiches match à 3'!F12&gt;'Fiches match à 3'!F14,1,0)</f>
        <v>0</v>
      </c>
      <c r="AM26" s="217">
        <f t="shared" si="0"/>
        <v>0</v>
      </c>
      <c r="AN26" s="219">
        <f>IF('Fiches match à 3'!B12&lt;'Fiches match à 3'!B14,1,0)</f>
        <v>0</v>
      </c>
      <c r="AO26" s="219">
        <f>IF('Fiches match à 3'!C12&lt;'Fiches match à 3'!C14,1,0)</f>
        <v>0</v>
      </c>
      <c r="AP26" s="219">
        <f>IF('Fiches match à 3'!D12&lt;'Fiches match à 3'!D14,1,0)</f>
        <v>0</v>
      </c>
      <c r="AQ26" s="219">
        <f>IF('Fiches match à 3'!E12&lt;'Fiches match à 3'!E14,1,0)</f>
        <v>0</v>
      </c>
      <c r="AR26" s="219">
        <f>IF('Fiches match à 3'!F12&lt;'Fiches match à 3'!F14,1,0)</f>
        <v>0</v>
      </c>
      <c r="AS26" s="217">
        <f t="shared" si="1"/>
        <v>0</v>
      </c>
    </row>
    <row r="27" spans="1:45" ht="20.100000000000001" customHeight="1" x14ac:dyDescent="0.2">
      <c r="A27" s="218" t="str">
        <f>IF('Fiches match à 3'!J36="","--",IF('Fiches match à 3'!J36&gt;'Fiches match à 3'!J38,'Fiches match à 3'!J38,-'Fiches match à 3'!J36))</f>
        <v>--</v>
      </c>
      <c r="B27" s="218" t="str">
        <f>IF('Fiches match à 3'!K36="","--",IF('Fiches match à 3'!K36&gt;'Fiches match à 3'!K38,'Fiches match à 3'!K38,-'Fiches match à 3'!K36))</f>
        <v>--</v>
      </c>
      <c r="C27" s="218" t="str">
        <f>IF('Fiches match à 3'!L36="","--",IF('Fiches match à 3'!L36&gt;'Fiches match à 3'!L38,'Fiches match à 3'!L38,-'Fiches match à 3'!L36))</f>
        <v>--</v>
      </c>
      <c r="D27" s="218" t="str">
        <f>IF('Fiches match à 3'!M36="","--",IF('Fiches match à 3'!M36&gt;'Fiches match à 3'!M38,'Fiches match à 3'!M38,-'Fiches match à 3'!M36))</f>
        <v>--</v>
      </c>
      <c r="E27" s="218" t="str">
        <f>IF('Fiches match à 3'!N36="","--",IF('Fiches match à 3'!N36&gt;'Fiches match à 3'!N38,'Fiches match à 3'!N38,-'Fiches match à 3'!N36))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2"/>
        <v/>
      </c>
      <c r="AB27" s="259"/>
      <c r="AC27" s="259" t="str">
        <f t="shared" si="3"/>
        <v/>
      </c>
      <c r="AD27" s="259"/>
      <c r="AG27" s="32">
        <v>7</v>
      </c>
      <c r="AH27" s="219">
        <f>IF('Fiches match à 3'!J36&gt;'Fiches match à 3'!J38,1,0)</f>
        <v>0</v>
      </c>
      <c r="AI27" s="219">
        <f>IF('Fiches match à 3'!K36&gt;'Fiches match à 3'!K38,1,0)</f>
        <v>0</v>
      </c>
      <c r="AJ27" s="219">
        <f>IF('Fiches match à 3'!L36&gt;'Fiches match à 3'!L38,1,0)</f>
        <v>0</v>
      </c>
      <c r="AK27" s="219">
        <f>IF('Fiches match à 3'!M36&gt;'Fiches match à 3'!M38,1,0)</f>
        <v>0</v>
      </c>
      <c r="AL27" s="219">
        <f>IF('Fiches match à 3'!N36&gt;'Fiches match à 3'!N38,1,0)</f>
        <v>0</v>
      </c>
      <c r="AM27" s="217">
        <f t="shared" si="0"/>
        <v>0</v>
      </c>
      <c r="AN27" s="219">
        <f>IF('Fiches match à 3'!J36&lt;'Fiches match à 3'!J38,1,0)</f>
        <v>0</v>
      </c>
      <c r="AO27" s="219">
        <f>IF('Fiches match à 3'!K36&lt;'Fiches match à 3'!K38,1,0)</f>
        <v>0</v>
      </c>
      <c r="AP27" s="219">
        <f>IF('Fiches match à 3'!L36&lt;'Fiches match à 3'!L38,1,0)</f>
        <v>0</v>
      </c>
      <c r="AQ27" s="219">
        <f>IF('Fiches match à 3'!M36&lt;'Fiches match à 3'!M38,1,0)</f>
        <v>0</v>
      </c>
      <c r="AR27" s="219">
        <f>IF('Fiches match à 3'!N36&lt;'Fiches match à 3'!N38,1,0)</f>
        <v>0</v>
      </c>
      <c r="AS27" s="217">
        <f t="shared" si="1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IF(H$12="","",SUM(AA21:AB27))</f>
        <v/>
      </c>
      <c r="AB28" s="259"/>
      <c r="AC28" s="259" t="str">
        <f>IF(H$12="","",SUM(AC21:AD27))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1162</v>
      </c>
      <c r="G30" s="273"/>
      <c r="H30" s="273"/>
      <c r="I30" s="273"/>
      <c r="J30" s="273"/>
      <c r="M30" s="291" t="s">
        <v>156</v>
      </c>
      <c r="N30" s="259"/>
      <c r="O30" s="259"/>
      <c r="P30" s="259"/>
      <c r="Q30" s="259"/>
      <c r="R30" s="292"/>
      <c r="S30" s="292"/>
      <c r="T30" s="292"/>
      <c r="U30" s="292"/>
      <c r="V30" s="292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43" t="s">
        <v>130</v>
      </c>
      <c r="N31" s="281" t="str">
        <f>IF(H$12="","",IF(AA28&gt;AC28,H12&amp;"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281"/>
      <c r="P31" s="281"/>
      <c r="Q31" s="281"/>
      <c r="R31" s="281"/>
      <c r="S31" s="281"/>
      <c r="T31" s="281"/>
      <c r="U31" s="281"/>
      <c r="V31" s="282"/>
      <c r="W31" s="34"/>
      <c r="X31" s="443" t="str">
        <f>IF(H$12="","",Renseignements!B8)</f>
        <v/>
      </c>
      <c r="Y31" s="444"/>
      <c r="Z31" s="444"/>
      <c r="AA31" s="444"/>
      <c r="AB31" s="444"/>
      <c r="AC31" s="444"/>
      <c r="AD31" s="445"/>
    </row>
    <row r="32" spans="1:45" ht="20.100000000000001" customHeight="1" x14ac:dyDescent="0.2">
      <c r="A32" s="446" t="str">
        <f>IF('Equipes match à 3'!A38=0,"",'Equipes match à 3'!A38)</f>
        <v/>
      </c>
      <c r="B32" s="417"/>
      <c r="C32" s="417"/>
      <c r="D32" s="417"/>
      <c r="E32" s="447"/>
      <c r="F32" s="446" t="str">
        <f>IF('Equipes match à 3'!I38=0,"",'Equipes match à 3'!I38)</f>
        <v/>
      </c>
      <c r="G32" s="417"/>
      <c r="H32" s="417"/>
      <c r="I32" s="417"/>
      <c r="J32" s="447"/>
      <c r="K32" s="212"/>
      <c r="L32" s="212"/>
      <c r="M32" s="294"/>
      <c r="N32" s="283"/>
      <c r="O32" s="283"/>
      <c r="P32" s="283"/>
      <c r="Q32" s="283"/>
      <c r="R32" s="283"/>
      <c r="S32" s="283"/>
      <c r="T32" s="283"/>
      <c r="U32" s="283"/>
      <c r="V32" s="284"/>
      <c r="W32" s="36"/>
      <c r="X32" s="83"/>
      <c r="Y32" s="36"/>
      <c r="Z32" s="36"/>
      <c r="AA32" s="36"/>
      <c r="AB32" s="36"/>
      <c r="AC32" s="36"/>
      <c r="AD32" s="84"/>
    </row>
    <row r="33" spans="1:30" ht="20.100000000000001" customHeight="1" x14ac:dyDescent="0.2">
      <c r="A33" s="85"/>
      <c r="B33" s="39"/>
      <c r="C33" s="39"/>
      <c r="D33" s="39"/>
      <c r="E33" s="86"/>
      <c r="F33" s="87"/>
      <c r="G33" s="39"/>
      <c r="H33" s="39"/>
      <c r="J33" s="213"/>
      <c r="K33" s="212"/>
      <c r="L33" s="212"/>
      <c r="M33" s="294" t="s">
        <v>131</v>
      </c>
      <c r="N33" s="283" t="str">
        <f>IF(H$12="","",IF(AA28&lt;AC28,H12&amp;"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3" s="283"/>
      <c r="P33" s="283"/>
      <c r="Q33" s="283"/>
      <c r="R33" s="283"/>
      <c r="S33" s="283"/>
      <c r="T33" s="283"/>
      <c r="U33" s="283"/>
      <c r="V33" s="284"/>
      <c r="X33" s="83"/>
      <c r="Y33" s="36"/>
      <c r="Z33" s="36"/>
      <c r="AA33" s="36"/>
      <c r="AB33" s="36"/>
      <c r="AC33" s="36"/>
      <c r="AD33" s="84"/>
    </row>
    <row r="34" spans="1:30" ht="20.100000000000001" customHeight="1" x14ac:dyDescent="0.2">
      <c r="A34" s="88"/>
      <c r="B34" s="224"/>
      <c r="C34" s="224"/>
      <c r="D34" s="224"/>
      <c r="E34" s="225"/>
      <c r="F34" s="88"/>
      <c r="G34" s="89"/>
      <c r="H34" s="89"/>
      <c r="I34" s="89"/>
      <c r="J34" s="214"/>
      <c r="K34" s="212"/>
      <c r="L34" s="212"/>
      <c r="M34" s="297"/>
      <c r="N34" s="321"/>
      <c r="O34" s="321"/>
      <c r="P34" s="321"/>
      <c r="Q34" s="321"/>
      <c r="R34" s="321"/>
      <c r="S34" s="321"/>
      <c r="T34" s="321"/>
      <c r="U34" s="321"/>
      <c r="V34" s="322"/>
      <c r="X34" s="90"/>
      <c r="Y34" s="91"/>
      <c r="Z34" s="91"/>
      <c r="AA34" s="91"/>
      <c r="AB34" s="91"/>
      <c r="AC34" s="91"/>
      <c r="AD34" s="92"/>
    </row>
    <row r="35" spans="1:30" ht="20.100000000000001" customHeight="1" x14ac:dyDescent="0.2">
      <c r="G35" s="39"/>
      <c r="H35" s="39"/>
      <c r="I35" s="39"/>
      <c r="J35" s="39"/>
    </row>
  </sheetData>
  <sheetProtection algorithmName="SHA-512" hashValue="dSqk3wws33IepEs+AqRuKkvkjbNvJ1Rk7r5dIwLhJAxQDbBKA9O2Iwe9EKf1VpzA1plXTO8oZOjb970g9KmvQg==" saltValue="2RBfg3XtBrS99eaX6HiTZQ==" spinCount="100000" sheet="1" scenarios="1" insertRows="0" autoFilter="0"/>
  <mergeCells count="137">
    <mergeCell ref="M33:M34"/>
    <mergeCell ref="N33:V34"/>
    <mergeCell ref="AH28:AI28"/>
    <mergeCell ref="A30:E31"/>
    <mergeCell ref="F30:J31"/>
    <mergeCell ref="M30:V30"/>
    <mergeCell ref="X30:AD30"/>
    <mergeCell ref="F27:G27"/>
    <mergeCell ref="H27:N27"/>
    <mergeCell ref="O27:Q27"/>
    <mergeCell ref="R27:S27"/>
    <mergeCell ref="T27:Z27"/>
    <mergeCell ref="AA27:AB27"/>
    <mergeCell ref="X31:AD31"/>
    <mergeCell ref="M31:M32"/>
    <mergeCell ref="N31:V32"/>
    <mergeCell ref="A32:E32"/>
    <mergeCell ref="F32:J32"/>
    <mergeCell ref="AC27:AD27"/>
    <mergeCell ref="R28:Z28"/>
    <mergeCell ref="AA28:AB28"/>
    <mergeCell ref="AC28:AD28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1 A24:E27">
    <cfRule type="expression" dxfId="48" priority="35" stopIfTrue="1">
      <formula>$T21="W.O."</formula>
    </cfRule>
    <cfRule type="expression" dxfId="47" priority="36" stopIfTrue="1">
      <formula>$H21="W.O."</formula>
    </cfRule>
  </conditionalFormatting>
  <conditionalFormatting sqref="A23">
    <cfRule type="expression" dxfId="46" priority="31" stopIfTrue="1">
      <formula>$T23="W.O."</formula>
    </cfRule>
    <cfRule type="expression" dxfId="45" priority="32" stopIfTrue="1">
      <formula>$H23="W.O."</formula>
    </cfRule>
  </conditionalFormatting>
  <conditionalFormatting sqref="A22">
    <cfRule type="expression" dxfId="44" priority="21" stopIfTrue="1">
      <formula>$T22="W.O."</formula>
    </cfRule>
    <cfRule type="expression" dxfId="43" priority="22" stopIfTrue="1">
      <formula>$H22="W.O."</formula>
    </cfRule>
  </conditionalFormatting>
  <conditionalFormatting sqref="B22">
    <cfRule type="expression" dxfId="42" priority="19" stopIfTrue="1">
      <formula>$T22="W.O."</formula>
    </cfRule>
    <cfRule type="expression" dxfId="41" priority="20" stopIfTrue="1">
      <formula>$H22="W.O."</formula>
    </cfRule>
  </conditionalFormatting>
  <conditionalFormatting sqref="C22">
    <cfRule type="expression" dxfId="40" priority="17" stopIfTrue="1">
      <formula>$T22="W.O."</formula>
    </cfRule>
    <cfRule type="expression" dxfId="39" priority="18" stopIfTrue="1">
      <formula>$H22="W.O."</formula>
    </cfRule>
  </conditionalFormatting>
  <conditionalFormatting sqref="D22">
    <cfRule type="expression" dxfId="38" priority="15" stopIfTrue="1">
      <formula>$T22="W.O."</formula>
    </cfRule>
    <cfRule type="expression" dxfId="37" priority="16" stopIfTrue="1">
      <formula>$H22="W.O."</formula>
    </cfRule>
  </conditionalFormatting>
  <conditionalFormatting sqref="E22">
    <cfRule type="expression" dxfId="36" priority="13" stopIfTrue="1">
      <formula>$T22="W.O."</formula>
    </cfRule>
    <cfRule type="expression" dxfId="35" priority="14" stopIfTrue="1">
      <formula>$H22="W.O."</formula>
    </cfRule>
  </conditionalFormatting>
  <conditionalFormatting sqref="B23">
    <cfRule type="expression" dxfId="34" priority="11" stopIfTrue="1">
      <formula>$T23="W.O."</formula>
    </cfRule>
    <cfRule type="expression" dxfId="33" priority="12" stopIfTrue="1">
      <formula>$H23="W.O."</formula>
    </cfRule>
  </conditionalFormatting>
  <conditionalFormatting sqref="C23">
    <cfRule type="expression" dxfId="32" priority="9" stopIfTrue="1">
      <formula>$T23="W.O."</formula>
    </cfRule>
    <cfRule type="expression" dxfId="31" priority="10" stopIfTrue="1">
      <formula>$H23="W.O."</formula>
    </cfRule>
  </conditionalFormatting>
  <conditionalFormatting sqref="D23">
    <cfRule type="expression" dxfId="30" priority="7" stopIfTrue="1">
      <formula>$T23="W.O."</formula>
    </cfRule>
    <cfRule type="expression" dxfId="29" priority="8" stopIfTrue="1">
      <formula>$H23="W.O."</formula>
    </cfRule>
  </conditionalFormatting>
  <conditionalFormatting sqref="E23">
    <cfRule type="expression" dxfId="28" priority="5" stopIfTrue="1">
      <formula>$T23="W.O."</formula>
    </cfRule>
    <cfRule type="expression" dxfId="27" priority="6" stopIfTrue="1">
      <formula>$H23="W.O."</formula>
    </cfRule>
  </conditionalFormatting>
  <conditionalFormatting sqref="H21:N27">
    <cfRule type="expression" dxfId="26" priority="3" stopIfTrue="1">
      <formula>$AA21&lt;2</formula>
    </cfRule>
    <cfRule type="expression" dxfId="25" priority="4" stopIfTrue="1">
      <formula>$AA21&gt;1</formula>
    </cfRule>
  </conditionalFormatting>
  <conditionalFormatting sqref="T21:Z27">
    <cfRule type="expression" dxfId="24" priority="1" stopIfTrue="1">
      <formula>$AC21&lt;2</formula>
    </cfRule>
    <cfRule type="expression" dxfId="23" priority="2" stopIfTrue="1">
      <formula>$AC21&gt;1</formula>
    </cfRule>
  </conditionalFormatting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1A5499"/>
    <pageSetUpPr fitToPage="1"/>
  </sheetPr>
  <dimension ref="A1:AU38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93" customWidth="1"/>
    <col min="8" max="8" width="6.7109375" style="93" customWidth="1"/>
    <col min="9" max="9" width="2.7109375" style="93" customWidth="1"/>
    <col min="10" max="22" width="4.7109375" style="93" customWidth="1"/>
    <col min="23" max="23" width="6.7109375" style="93" customWidth="1"/>
    <col min="24" max="24" width="2.7109375" style="93" customWidth="1"/>
    <col min="25" max="55" width="4.7109375" style="93" customWidth="1"/>
    <col min="56" max="16384" width="11.42578125" style="93"/>
  </cols>
  <sheetData>
    <row r="1" spans="1:47" ht="35.1" customHeight="1" x14ac:dyDescent="0.2">
      <c r="A1" s="157"/>
      <c r="B1" s="157"/>
      <c r="C1" s="216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456" t="s">
        <v>42</v>
      </c>
      <c r="AB1" s="457"/>
      <c r="AC1" s="457"/>
      <c r="AD1" s="458"/>
      <c r="AG1" s="430" t="s">
        <v>147</v>
      </c>
      <c r="AH1" s="430"/>
      <c r="AI1" s="430"/>
      <c r="AJ1" s="430"/>
      <c r="AK1" s="430"/>
      <c r="AL1" s="430"/>
      <c r="AM1" s="431" t="s">
        <v>148</v>
      </c>
      <c r="AN1" s="431"/>
      <c r="AO1" s="431" t="s">
        <v>149</v>
      </c>
      <c r="AP1" s="431"/>
      <c r="AQ1" s="431"/>
      <c r="AR1" s="47"/>
      <c r="AS1" s="8"/>
      <c r="AT1" s="8"/>
    </row>
    <row r="2" spans="1:47" ht="45" customHeight="1" x14ac:dyDescent="0.2">
      <c r="A2" s="157"/>
      <c r="B2" s="15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459" t="str">
        <f>IF(H12="","",Renseignements!B2)</f>
        <v/>
      </c>
      <c r="AB2" s="460"/>
      <c r="AC2" s="460"/>
      <c r="AD2" s="461"/>
      <c r="AG2" s="432" t="s">
        <v>150</v>
      </c>
      <c r="AH2" s="432"/>
      <c r="AI2" s="432"/>
      <c r="AJ2" s="432"/>
      <c r="AK2" s="432"/>
      <c r="AL2" s="432"/>
      <c r="AM2" s="2">
        <v>21</v>
      </c>
      <c r="AN2" s="2">
        <v>1</v>
      </c>
      <c r="AO2" s="433">
        <v>10</v>
      </c>
      <c r="AP2" s="433"/>
      <c r="AQ2" s="433"/>
      <c r="AR2" s="1"/>
      <c r="AS2" s="8"/>
      <c r="AT2" s="8"/>
      <c r="AU2" s="8"/>
    </row>
    <row r="3" spans="1:47" ht="9.9499999999999993" customHeight="1" x14ac:dyDescent="0.2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O4" s="216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Z4" s="216"/>
      <c r="AA4" s="249" t="s">
        <v>22</v>
      </c>
      <c r="AB4" s="250"/>
      <c r="AC4" s="250"/>
      <c r="AD4" s="222" t="str">
        <f>IF(H12="","",Renseignements!B6)</f>
        <v/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ht="9.9499999999999993" customHeight="1" x14ac:dyDescent="0.2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0.100000000000001" customHeight="1" x14ac:dyDescent="0.2">
      <c r="A6" s="216"/>
      <c r="B6" s="216"/>
      <c r="C6" s="216"/>
      <c r="D6" s="216"/>
      <c r="E6" s="216"/>
      <c r="F6" s="266" t="s">
        <v>158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  <c r="Z6" s="216"/>
      <c r="AA6" s="216"/>
      <c r="AB6" s="216"/>
      <c r="AC6" s="216"/>
      <c r="AD6" s="216"/>
    </row>
    <row r="7" spans="1:47" ht="9.9499999999999993" customHeight="1" x14ac:dyDescent="0.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</row>
    <row r="8" spans="1:47" ht="20.100000000000001" customHeight="1" x14ac:dyDescent="0.2">
      <c r="A8" s="216"/>
      <c r="B8" s="216"/>
      <c r="C8" s="216"/>
      <c r="D8" s="216"/>
      <c r="E8" s="216"/>
      <c r="F8" s="266" t="s">
        <v>159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402</v>
      </c>
      <c r="Q8" s="262"/>
      <c r="R8" s="262"/>
      <c r="S8" s="262"/>
      <c r="T8" s="262"/>
      <c r="U8" s="262"/>
      <c r="V8" s="262"/>
      <c r="W8" s="262"/>
      <c r="X8" s="262"/>
      <c r="Y8" s="263"/>
      <c r="Z8" s="216"/>
      <c r="AA8" s="216"/>
      <c r="AB8" s="216"/>
      <c r="AC8" s="216"/>
      <c r="AD8" s="216"/>
    </row>
    <row r="9" spans="1:47" ht="9.9499999999999993" customHeight="1" x14ac:dyDescent="0.2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</row>
    <row r="10" spans="1:47" ht="20.100000000000001" customHeight="1" x14ac:dyDescent="0.2">
      <c r="A10" s="216"/>
      <c r="B10" s="216"/>
      <c r="C10" s="216"/>
      <c r="D10" s="216"/>
      <c r="E10" s="216"/>
      <c r="F10" s="249" t="s">
        <v>23</v>
      </c>
      <c r="G10" s="250"/>
      <c r="H10" s="250"/>
      <c r="I10" s="250"/>
      <c r="J10" s="250"/>
      <c r="K10" s="250"/>
      <c r="L10" s="250"/>
      <c r="M10" s="250"/>
      <c r="N10" s="250" t="str">
        <f>IF(H12="","",Renseignements!B8)</f>
        <v/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Z10" s="216"/>
      <c r="AA10" s="216"/>
      <c r="AB10" s="216"/>
      <c r="AC10" s="216"/>
      <c r="AD10" s="216"/>
      <c r="AI10" s="93" t="s">
        <v>24</v>
      </c>
    </row>
    <row r="11" spans="1:47" ht="20.100000000000001" customHeight="1" x14ac:dyDescent="0.2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</row>
    <row r="12" spans="1:47" s="94" customFormat="1" ht="20.100000000000001" customHeight="1" x14ac:dyDescent="0.2">
      <c r="A12" s="249" t="s">
        <v>25</v>
      </c>
      <c r="B12" s="272"/>
      <c r="C12" s="462" t="str">
        <f>IF(H12&lt;&gt;"",VLOOKUP(H12,'Clubs-FFTT'!A:B,2,0),"")</f>
        <v/>
      </c>
      <c r="D12" s="463"/>
      <c r="E12" s="464"/>
      <c r="F12" s="259" t="s">
        <v>405</v>
      </c>
      <c r="G12" s="259"/>
      <c r="H12" s="451"/>
      <c r="I12" s="452"/>
      <c r="J12" s="452"/>
      <c r="K12" s="452"/>
      <c r="L12" s="452"/>
      <c r="M12" s="452"/>
      <c r="N12" s="453"/>
      <c r="O12" s="196"/>
      <c r="P12" s="249" t="s">
        <v>25</v>
      </c>
      <c r="Q12" s="272"/>
      <c r="R12" s="462" t="str">
        <f>IF(W12&lt;&gt;"",VLOOKUP(W12,'Clubs-FFTT'!A:B,2,0),"")</f>
        <v/>
      </c>
      <c r="S12" s="463"/>
      <c r="T12" s="464"/>
      <c r="U12" s="259" t="s">
        <v>405</v>
      </c>
      <c r="V12" s="259"/>
      <c r="W12" s="451"/>
      <c r="X12" s="452"/>
      <c r="Y12" s="452"/>
      <c r="Z12" s="452"/>
      <c r="AA12" s="452"/>
      <c r="AB12" s="452"/>
      <c r="AC12" s="453"/>
      <c r="AD12" s="196"/>
    </row>
    <row r="13" spans="1:47" ht="20.100000000000001" customHeight="1" x14ac:dyDescent="0.2">
      <c r="A13" s="268" t="s">
        <v>26</v>
      </c>
      <c r="B13" s="268"/>
      <c r="C13" s="268"/>
      <c r="D13" s="3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3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7" ht="20.100000000000001" customHeight="1" x14ac:dyDescent="0.2">
      <c r="A14" s="450"/>
      <c r="B14" s="450"/>
      <c r="C14" s="450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IF(A14&lt;&gt;"",IF(VLOOKUP(A14,'Joueurs-FFTT'!A:F,3,0)=0,"",VLOOKUP(A14,'Joueurs-FFTT'!A:F,3,0)),"")</f>
        <v/>
      </c>
      <c r="J14" s="261"/>
      <c r="K14" s="261"/>
      <c r="L14" s="261"/>
      <c r="M14" s="259" t="str">
        <f>IF(A14&lt;&gt;"",IF(VLOOKUP(A14,'Joueurs-FFTT'!A:F,4,0)=0,"",VLOOKUP(A14,'Joueurs-FFTT'!A:F,4,0)),"")</f>
        <v/>
      </c>
      <c r="N14" s="259"/>
      <c r="O14" s="215" t="str">
        <f>IF(LEN(M14)=4,LEFT(M14,2),LEFT(M14))</f>
        <v/>
      </c>
      <c r="P14" s="450"/>
      <c r="Q14" s="450"/>
      <c r="R14" s="450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IF(P14&lt;&gt;"",IF(VLOOKUP(P14,'Joueurs-FFTT'!A:F,3,0)=0,"",VLOOKUP(P14,'Joueurs-FFTT'!A:F,3,0)),"")</f>
        <v/>
      </c>
      <c r="Y14" s="261"/>
      <c r="Z14" s="261"/>
      <c r="AA14" s="261"/>
      <c r="AB14" s="259" t="str">
        <f>IF(P14&lt;&gt;"",IF(VLOOKUP(P14,'Joueurs-FFTT'!A:F,4,0)=0,"",VLOOKUP(P14,'Joueurs-FFTT'!A:F,4,0)),"")</f>
        <v/>
      </c>
      <c r="AC14" s="259"/>
      <c r="AD14" s="215" t="str">
        <f>IF(LEN(AB14)=4,LEFT(AB14,2),LEFT(AB14))</f>
        <v/>
      </c>
    </row>
    <row r="15" spans="1:47" ht="20.100000000000001" customHeight="1" x14ac:dyDescent="0.2">
      <c r="A15" s="450"/>
      <c r="B15" s="450"/>
      <c r="C15" s="450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IF(A15&lt;&gt;"",IF(VLOOKUP(A15,'Joueurs-FFTT'!A:F,3,0)=0,"",VLOOKUP(A15,'Joueurs-FFTT'!A:F,3,0)),"")</f>
        <v/>
      </c>
      <c r="J15" s="261"/>
      <c r="K15" s="261"/>
      <c r="L15" s="261"/>
      <c r="M15" s="259" t="str">
        <f>IF(A15&lt;&gt;"",IF(VLOOKUP(A15,'Joueurs-FFTT'!A:F,4,0)=0,"",VLOOKUP(A15,'Joueurs-FFTT'!A:F,4,0)),"")</f>
        <v/>
      </c>
      <c r="N15" s="259"/>
      <c r="O15" s="215" t="str">
        <f>IF(LEN(M15)=4,LEFT(M15,2),LEFT(M15))</f>
        <v/>
      </c>
      <c r="P15" s="450"/>
      <c r="Q15" s="450"/>
      <c r="R15" s="450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IF(P15&lt;&gt;"",IF(VLOOKUP(P15,'Joueurs-FFTT'!A:F,3,0)=0,"",VLOOKUP(P15,'Joueurs-FFTT'!A:F,3,0)),"")</f>
        <v/>
      </c>
      <c r="Y15" s="261"/>
      <c r="Z15" s="261"/>
      <c r="AA15" s="261"/>
      <c r="AB15" s="259" t="str">
        <f>IF(P15&lt;&gt;"",IF(VLOOKUP(P15,'Joueurs-FFTT'!A:F,4,0)=0,"",VLOOKUP(P15,'Joueurs-FFTT'!A:F,4,0)),"")</f>
        <v/>
      </c>
      <c r="AC15" s="259"/>
      <c r="AD15" s="215" t="str">
        <f>IF(LEN(AB15)=4,LEFT(AB15,2),LEFT(AB15))</f>
        <v/>
      </c>
    </row>
    <row r="16" spans="1:47" ht="20.100000000000001" customHeight="1" x14ac:dyDescent="0.2">
      <c r="A16" s="450"/>
      <c r="B16" s="450"/>
      <c r="C16" s="450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IF(A16&lt;&gt;"",IF(VLOOKUP(A16,'Joueurs-FFTT'!A:F,3,0)=0,"",VLOOKUP(A16,'Joueurs-FFTT'!A:F,3,0)),"")</f>
        <v/>
      </c>
      <c r="J16" s="261"/>
      <c r="K16" s="261"/>
      <c r="L16" s="261"/>
      <c r="M16" s="259" t="str">
        <f>IF(A16&lt;&gt;"",IF(VLOOKUP(A16,'Joueurs-FFTT'!A:F,4,0)=0,"",VLOOKUP(A16,'Joueurs-FFTT'!A:F,4,0)),"")</f>
        <v/>
      </c>
      <c r="N16" s="259"/>
      <c r="O16" s="215" t="str">
        <f>IF(LEN(M16)=4,LEFT(M16,2),LEFT(M16))</f>
        <v/>
      </c>
      <c r="P16" s="450"/>
      <c r="Q16" s="450"/>
      <c r="R16" s="450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IF(P16&lt;&gt;"",IF(VLOOKUP(P16,'Joueurs-FFTT'!A:F,3,0)=0,"",VLOOKUP(P16,'Joueurs-FFTT'!A:F,3,0)),"")</f>
        <v/>
      </c>
      <c r="Y16" s="261"/>
      <c r="Z16" s="261"/>
      <c r="AA16" s="261"/>
      <c r="AB16" s="259" t="str">
        <f>IF(P16&lt;&gt;"",IF(VLOOKUP(P16,'Joueurs-FFTT'!A:F,4,0)=0,"",VLOOKUP(P16,'Joueurs-FFTT'!A:F,4,0)),"")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274"/>
      <c r="B17" s="274"/>
      <c r="C17" s="274"/>
      <c r="D17" s="220"/>
      <c r="E17" s="275"/>
      <c r="F17" s="275"/>
      <c r="G17" s="275"/>
      <c r="H17" s="275"/>
      <c r="I17" s="275"/>
      <c r="J17" s="275"/>
      <c r="K17" s="275"/>
      <c r="L17" s="275"/>
      <c r="M17" s="276"/>
      <c r="N17" s="276"/>
      <c r="O17" s="220"/>
      <c r="P17" s="274"/>
      <c r="Q17" s="274"/>
      <c r="R17" s="274"/>
      <c r="S17" s="220"/>
      <c r="T17" s="275"/>
      <c r="U17" s="275"/>
      <c r="V17" s="275"/>
      <c r="W17" s="275"/>
      <c r="X17" s="275"/>
      <c r="Y17" s="275"/>
      <c r="Z17" s="275"/>
      <c r="AA17" s="275"/>
      <c r="AB17" s="276"/>
      <c r="AC17" s="276"/>
      <c r="AD17" s="220"/>
    </row>
    <row r="18" spans="1:45" ht="9.9499999999999993" customHeight="1" x14ac:dyDescent="0.2">
      <c r="A18" s="21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</row>
    <row r="19" spans="1:45" ht="20.100000000000001" customHeight="1" x14ac:dyDescent="0.2">
      <c r="A19" s="259" t="s">
        <v>37</v>
      </c>
      <c r="B19" s="259"/>
      <c r="C19" s="259"/>
      <c r="D19" s="259"/>
      <c r="E19" s="24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  <c r="AG19" s="32"/>
      <c r="AH19" s="219"/>
      <c r="AI19" s="219"/>
      <c r="AJ19" s="219"/>
      <c r="AK19" s="219"/>
      <c r="AL19" s="219"/>
      <c r="AM19" s="217"/>
      <c r="AN19" s="219"/>
      <c r="AO19" s="219"/>
      <c r="AP19" s="219"/>
      <c r="AQ19" s="219"/>
      <c r="AR19" s="219"/>
      <c r="AS19" s="217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72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455"/>
      <c r="AI20" s="455"/>
    </row>
    <row r="21" spans="1:45" ht="20.100000000000001" customHeight="1" x14ac:dyDescent="0.2">
      <c r="A21" s="218" t="str">
        <f>IF('Fiches 2 équipes'!B4="","--",IF('Fiches 2 équipes'!B4&gt;'Fiches 2 équipes'!B6,'Fiches 2 équipes'!B6,-'Fiches 2 équipes'!B4))</f>
        <v>--</v>
      </c>
      <c r="B21" s="218" t="str">
        <f>IF('Fiches 2 équipes'!C4="","--",IF('Fiches 2 équipes'!C4&gt;'Fiches 2 équipes'!C6,'Fiches 2 équipes'!C6,-'Fiches 2 équipes'!C4))</f>
        <v>--</v>
      </c>
      <c r="C21" s="218" t="str">
        <f>IF('Fiches 2 équipes'!D4="","--",IF('Fiches 2 équipes'!D4&gt;'Fiches 2 équipes'!D6,'Fiches 2 équipes'!D6,-'Fiches 2 équipes'!D4))</f>
        <v>--</v>
      </c>
      <c r="D21" s="218" t="str">
        <f>IF('Fiches 2 équipes'!E4="","--",IF('Fiches 2 équipes'!E4&gt;'Fiches 2 équipes'!E6,'Fiches 2 équipes'!E6,-'Fiches 2 équipes'!E4))</f>
        <v>--</v>
      </c>
      <c r="E21" s="218" t="str">
        <f>IF('Fiches 2 équipes'!F4="","--",IF('Fiches 2 équipes'!F4&gt;'Fiches 2 équipes'!F6,'Fiches 2 équipes'!F6,-'Fiches 2 équipes'!F4))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32</v>
      </c>
      <c r="S21" s="250"/>
      <c r="T21" s="250" t="str">
        <f>IF(T14="W.O.",T14,IF(T14="","",UPPER(T14) &amp; " " &amp;  X14))</f>
        <v/>
      </c>
      <c r="U21" s="250"/>
      <c r="V21" s="250"/>
      <c r="W21" s="250"/>
      <c r="X21" s="250"/>
      <c r="Y21" s="250"/>
      <c r="Z21" s="272"/>
      <c r="AA21" s="259" t="str">
        <f>IF(H$12="","",IF(H21="W.O.",0,IF(AM21=3,2,1)))</f>
        <v/>
      </c>
      <c r="AB21" s="259"/>
      <c r="AC21" s="259" t="str">
        <f>IF(H$12="","",IF(T21="W.O.",0,IF(AS21=3,2,1)))</f>
        <v/>
      </c>
      <c r="AD21" s="259"/>
      <c r="AG21" s="65">
        <v>1</v>
      </c>
      <c r="AH21" s="231">
        <f>IF('Fiches 2 équipes'!B4&gt;'Fiches 2 équipes'!B6,1,0)</f>
        <v>0</v>
      </c>
      <c r="AI21" s="231">
        <f>IF('Fiches 2 équipes'!C4&gt;'Fiches 2 équipes'!C6,1,0)</f>
        <v>0</v>
      </c>
      <c r="AJ21" s="231">
        <f>IF('Fiches 2 équipes'!D4&gt;'Fiches 2 équipes'!D6,1,0)</f>
        <v>0</v>
      </c>
      <c r="AK21" s="231">
        <f>IF('Fiches 2 équipes'!E4&gt;'Fiches 2 équipes'!E6,1,0)</f>
        <v>0</v>
      </c>
      <c r="AL21" s="231">
        <f>IF('Fiches 2 équipes'!F4&gt;'Fiches 2 équipes'!F6,1,0)</f>
        <v>0</v>
      </c>
      <c r="AM21" s="230">
        <f t="shared" ref="AM21:AM30" si="0">IF(T21="W.O.",3,IF(H21="W.O.",0,SUM(AH21:AL21)))</f>
        <v>0</v>
      </c>
      <c r="AN21" s="231">
        <f>IF('Fiches 2 équipes'!B4&lt;'Fiches 2 équipes'!B6,1,0)</f>
        <v>0</v>
      </c>
      <c r="AO21" s="231">
        <f>IF('Fiches 2 équipes'!C4&lt;'Fiches 2 équipes'!C6,1,0)</f>
        <v>0</v>
      </c>
      <c r="AP21" s="231">
        <f>IF('Fiches 2 équipes'!D4&lt;'Fiches 2 équipes'!D6,1,0)</f>
        <v>0</v>
      </c>
      <c r="AQ21" s="231">
        <f>IF('Fiches 2 équipes'!E4&lt;'Fiches 2 équipes'!E6,1,0)</f>
        <v>0</v>
      </c>
      <c r="AR21" s="231">
        <f>IF('Fiches 2 équipes'!F4&lt;'Fiches 2 équipes'!F6,1,0)</f>
        <v>0</v>
      </c>
      <c r="AS21" s="230">
        <f t="shared" ref="AS21:AS30" si="1">IF(H21="W.O.",3,IF(T21="W.O.",0,SUM(AN21:AR21)))</f>
        <v>0</v>
      </c>
    </row>
    <row r="22" spans="1:45" ht="20.100000000000001" customHeight="1" x14ac:dyDescent="0.2">
      <c r="A22" s="218" t="str">
        <f>IF('Fiches 2 équipes'!J4="","--",IF('Fiches 2 équipes'!J4&gt;'Fiches 2 équipes'!J6,'Fiches 2 équipes'!J6,-'Fiches 2 équipes'!J4))</f>
        <v>--</v>
      </c>
      <c r="B22" s="218" t="str">
        <f>IF('Fiches 2 équipes'!K4="","--",IF('Fiches 2 équipes'!K4&gt;'Fiches 2 équipes'!K6,'Fiches 2 équipes'!K6,-'Fiches 2 équipes'!K4))</f>
        <v>--</v>
      </c>
      <c r="C22" s="218" t="str">
        <f>IF('Fiches 2 équipes'!L4="","--",IF('Fiches 2 équipes'!L4&gt;'Fiches 2 équipes'!L6,'Fiches 2 équipes'!L6,-'Fiches 2 équipes'!L4))</f>
        <v>--</v>
      </c>
      <c r="D22" s="218" t="str">
        <f>IF('Fiches 2 équipes'!M4="","--",IF('Fiches 2 équipes'!M4&gt;'Fiches 2 équipes'!M6,'Fiches 2 équipes'!M6,-'Fiches 2 équipes'!M4))</f>
        <v>--</v>
      </c>
      <c r="E22" s="218" t="str">
        <f>IF('Fiches 2 équipes'!N4="","--",IF('Fiches 2 équipes'!N4&gt;'Fiches 2 équipes'!N6,'Fiches 2 équipes'!N6,-'Fiches 2 équipes'!N4))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34</v>
      </c>
      <c r="S22" s="250"/>
      <c r="T22" s="250" t="str">
        <f>IF(T15="W.O.",T15,IF(T15="","",UPPER(T15) &amp; " " &amp;  X15))</f>
        <v/>
      </c>
      <c r="U22" s="250"/>
      <c r="V22" s="250"/>
      <c r="W22" s="250"/>
      <c r="X22" s="250"/>
      <c r="Y22" s="250"/>
      <c r="Z22" s="272"/>
      <c r="AA22" s="259" t="str">
        <f t="shared" ref="AA22:AA30" si="2">IF(H$12="","",IF(H22="W.O.",0,IF(AM22=3,2,1)))</f>
        <v/>
      </c>
      <c r="AB22" s="259"/>
      <c r="AC22" s="259" t="str">
        <f t="shared" ref="AC22:AC30" si="3">IF(H$12="","",IF(T22="W.O.",0,IF(AS22=3,2,1)))</f>
        <v/>
      </c>
      <c r="AD22" s="259"/>
      <c r="AG22" s="65">
        <v>2</v>
      </c>
      <c r="AH22" s="231">
        <f>IF('Fiches 2 équipes'!J4&gt;'Fiches 2 équipes'!J6,1,0)</f>
        <v>0</v>
      </c>
      <c r="AI22" s="231">
        <f>IF('Fiches 2 équipes'!K4&gt;'Fiches 2 équipes'!K6,1,0)</f>
        <v>0</v>
      </c>
      <c r="AJ22" s="231">
        <f>IF('Fiches 2 équipes'!L4&gt;'Fiches 2 équipes'!L6,1,0)</f>
        <v>0</v>
      </c>
      <c r="AK22" s="231">
        <f>IF('Fiches 2 équipes'!M4&gt;'Fiches 2 équipes'!M6,1,0)</f>
        <v>0</v>
      </c>
      <c r="AL22" s="231">
        <f>IF('Fiches 2 équipes'!N4&gt;'Fiches 2 équipes'!N6,1,0)</f>
        <v>0</v>
      </c>
      <c r="AM22" s="230">
        <f t="shared" si="0"/>
        <v>0</v>
      </c>
      <c r="AN22" s="231">
        <f>IF('Fiches 2 équipes'!J4&lt;'Fiches 2 équipes'!J6,1,0)</f>
        <v>0</v>
      </c>
      <c r="AO22" s="231">
        <f>IF('Fiches 2 équipes'!K4&lt;'Fiches 2 équipes'!K6,1,0)</f>
        <v>0</v>
      </c>
      <c r="AP22" s="231">
        <f>IF('Fiches 2 équipes'!L4&lt;'Fiches 2 équipes'!L6,1,0)</f>
        <v>0</v>
      </c>
      <c r="AQ22" s="231">
        <f>IF('Fiches 2 équipes'!M4&lt;'Fiches 2 équipes'!M6,1,0)</f>
        <v>0</v>
      </c>
      <c r="AR22" s="231">
        <f>IF('Fiches 2 équipes'!N4&lt;'Fiches 2 équipes'!N6,1,0)</f>
        <v>0</v>
      </c>
      <c r="AS22" s="230">
        <f t="shared" si="1"/>
        <v>0</v>
      </c>
    </row>
    <row r="23" spans="1:45" ht="20.100000000000001" customHeight="1" x14ac:dyDescent="0.2">
      <c r="A23" s="218" t="str">
        <f>IF('Fiches 2 équipes'!B12="","--",IF('Fiches 2 équipes'!B12&gt;'Fiches 2 équipes'!B14,'Fiches 2 équipes'!B14,-'Fiches 2 équipes'!B12))</f>
        <v>--</v>
      </c>
      <c r="B23" s="218" t="str">
        <f>IF('Fiches 2 équipes'!C12="","--",IF('Fiches 2 équipes'!C12&gt;'Fiches 2 équipes'!C14,'Fiches 2 équipes'!C14,-'Fiches 2 équipes'!C12))</f>
        <v>--</v>
      </c>
      <c r="C23" s="218" t="str">
        <f>IF('Fiches 2 équipes'!D12="","--",IF('Fiches 2 équipes'!D12&gt;'Fiches 2 équipes'!D14,'Fiches 2 équipes'!D14,-'Fiches 2 équipes'!D12))</f>
        <v>--</v>
      </c>
      <c r="D23" s="218" t="str">
        <f>IF('Fiches 2 équipes'!E12="","--",IF('Fiches 2 équipes'!E12&gt;'Fiches 2 équipes'!E14,'Fiches 2 équipes'!E14,-'Fiches 2 équipes'!E12))</f>
        <v>--</v>
      </c>
      <c r="E23" s="218" t="str">
        <f>IF('Fiches 2 équipes'!F12="","--",IF('Fiches 2 équipes'!F12&gt;'Fiches 2 équipes'!F14,'Fiches 2 équipes'!F14,-'Fiches 2 équipes'!F12))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2"/>
        <v/>
      </c>
      <c r="AB23" s="259"/>
      <c r="AC23" s="259" t="str">
        <f t="shared" si="3"/>
        <v/>
      </c>
      <c r="AD23" s="259"/>
      <c r="AG23" s="65">
        <v>3</v>
      </c>
      <c r="AH23" s="231">
        <f>IF('Fiches 2 équipes'!B12&gt;'Fiches 2 équipes'!B14,1,0)</f>
        <v>0</v>
      </c>
      <c r="AI23" s="231">
        <f>IF('Fiches 2 équipes'!C12&gt;'Fiches 2 équipes'!C14,1,0)</f>
        <v>0</v>
      </c>
      <c r="AJ23" s="231">
        <f>IF('Fiches 2 équipes'!D12&gt;'Fiches 2 équipes'!D14,1,0)</f>
        <v>0</v>
      </c>
      <c r="AK23" s="231">
        <f>IF('Fiches 2 équipes'!E12&gt;'Fiches 2 équipes'!E14,1,0)</f>
        <v>0</v>
      </c>
      <c r="AL23" s="231">
        <f>IF('Fiches 2 équipes'!F12&gt;'Fiches 2 équipes'!F14,1,0)</f>
        <v>0</v>
      </c>
      <c r="AM23" s="230">
        <f t="shared" si="0"/>
        <v>0</v>
      </c>
      <c r="AN23" s="231">
        <f>IF('Fiches 2 équipes'!B12&lt;'Fiches 2 équipes'!B14,1,0)</f>
        <v>0</v>
      </c>
      <c r="AO23" s="231">
        <f>IF('Fiches 2 équipes'!C12&lt;'Fiches 2 équipes'!C14,1,0)</f>
        <v>0</v>
      </c>
      <c r="AP23" s="231">
        <f>IF('Fiches 2 équipes'!D12&lt;'Fiches 2 équipes'!D14,1,0)</f>
        <v>0</v>
      </c>
      <c r="AQ23" s="231">
        <f>IF('Fiches 2 équipes'!E12&lt;'Fiches 2 équipes'!E14,1,0)</f>
        <v>0</v>
      </c>
      <c r="AR23" s="231">
        <f>IF('Fiches 2 équipes'!F12&lt;'Fiches 2 équipes'!F14,1,0)</f>
        <v>0</v>
      </c>
      <c r="AS23" s="230">
        <f t="shared" si="1"/>
        <v>0</v>
      </c>
    </row>
    <row r="24" spans="1:45" ht="20.100000000000001" customHeight="1" x14ac:dyDescent="0.2">
      <c r="A24" s="218" t="str">
        <f>IF('Fiches 2 équipes'!J12="","--",IF('Fiches 2 équipes'!J12&gt;'Fiches 2 équipes'!J14,'Fiches 2 équipes'!J14,-'Fiches 2 équipes'!J12))</f>
        <v>--</v>
      </c>
      <c r="B24" s="218" t="str">
        <f>IF('Fiches 2 équipes'!K12="","--",IF('Fiches 2 équipes'!K12&gt;'Fiches 2 équipes'!K14,'Fiches 2 équipes'!K14,-'Fiches 2 équipes'!K12))</f>
        <v>--</v>
      </c>
      <c r="C24" s="218" t="str">
        <f>IF('Fiches 2 équipes'!L12="","--",IF('Fiches 2 équipes'!L12&gt;'Fiches 2 équipes'!L14,'Fiches 2 équipes'!L14,-'Fiches 2 équipes'!L12))</f>
        <v>--</v>
      </c>
      <c r="D24" s="218" t="str">
        <f>IF('Fiches 2 équipes'!M12="","--",IF('Fiches 2 équipes'!M12&gt;'Fiches 2 équipes'!M14,'Fiches 2 équipes'!M14,-'Fiches 2 équipes'!M12))</f>
        <v>--</v>
      </c>
      <c r="E24" s="218" t="str">
        <f>IF('Fiches 2 équipes'!N12="","--",IF('Fiches 2 équipes'!N12&gt;'Fiches 2 équipes'!N14,'Fiches 2 équipes'!N14,-'Fiches 2 équipes'!N12))</f>
        <v>--</v>
      </c>
      <c r="F24" s="249" t="s">
        <v>33</v>
      </c>
      <c r="G24" s="250"/>
      <c r="H24" s="250" t="str">
        <f>IF(E15="W.O.",E15,IF(E15="","",UPPER(E15) &amp; " " &amp;  I15))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2"/>
        <v/>
      </c>
      <c r="AB24" s="259"/>
      <c r="AC24" s="259" t="str">
        <f t="shared" si="3"/>
        <v/>
      </c>
      <c r="AD24" s="259"/>
      <c r="AG24" s="65">
        <v>4</v>
      </c>
      <c r="AH24" s="231">
        <f>IF('Fiches 2 équipes'!J12&gt;'Fiches 2 équipes'!J14,1,0)</f>
        <v>0</v>
      </c>
      <c r="AI24" s="231">
        <f>IF('Fiches 2 équipes'!K12&gt;'Fiches 2 équipes'!K14,1,0)</f>
        <v>0</v>
      </c>
      <c r="AJ24" s="231">
        <f>IF('Fiches 2 équipes'!L12&gt;'Fiches 2 équipes'!L14,1,0)</f>
        <v>0</v>
      </c>
      <c r="AK24" s="231">
        <f>IF('Fiches 2 équipes'!M12&gt;'Fiches 2 équipes'!M14,1,0)</f>
        <v>0</v>
      </c>
      <c r="AL24" s="231">
        <f>IF('Fiches 2 équipes'!N12&gt;'Fiches 2 équipes'!N14,1,0)</f>
        <v>0</v>
      </c>
      <c r="AM24" s="230">
        <f t="shared" si="0"/>
        <v>0</v>
      </c>
      <c r="AN24" s="231">
        <f>IF('Fiches 2 équipes'!J12&lt;'Fiches 2 équipes'!J14,1,0)</f>
        <v>0</v>
      </c>
      <c r="AO24" s="231">
        <f>IF('Fiches 2 équipes'!K12&lt;'Fiches 2 équipes'!K14,1,0)</f>
        <v>0</v>
      </c>
      <c r="AP24" s="231">
        <f>IF('Fiches 2 équipes'!L12&lt;'Fiches 2 équipes'!L14,1,0)</f>
        <v>0</v>
      </c>
      <c r="AQ24" s="231">
        <f>IF('Fiches 2 équipes'!M12&lt;'Fiches 2 équipes'!M14,1,0)</f>
        <v>0</v>
      </c>
      <c r="AR24" s="231">
        <f>IF('Fiches 2 équipes'!N12&lt;'Fiches 2 équipes'!N14,1,0)</f>
        <v>0</v>
      </c>
      <c r="AS24" s="230">
        <f t="shared" si="1"/>
        <v>0</v>
      </c>
    </row>
    <row r="25" spans="1:45" ht="20.100000000000001" customHeight="1" x14ac:dyDescent="0.2">
      <c r="A25" s="218" t="str">
        <f>IF('Fiches 2 équipes'!B20="","--",IF('Fiches 2 équipes'!B20&gt;'Fiches 2 équipes'!B22,'Fiches 2 équipes'!B22,-'Fiches 2 équipes'!B20))</f>
        <v>--</v>
      </c>
      <c r="B25" s="218" t="str">
        <f>IF('Fiches 2 équipes'!C20="","--",IF('Fiches 2 équipes'!C20&gt;'Fiches 2 équipes'!C22,'Fiches 2 équipes'!C22,-'Fiches 2 équipes'!C20))</f>
        <v>--</v>
      </c>
      <c r="C25" s="218" t="str">
        <f>IF('Fiches 2 équipes'!D20="","--",IF('Fiches 2 équipes'!D20&gt;'Fiches 2 équipes'!D22,'Fiches 2 équipes'!D22,-'Fiches 2 équipes'!D20))</f>
        <v>--</v>
      </c>
      <c r="D25" s="218" t="str">
        <f>IF('Fiches 2 équipes'!E20="","--",IF('Fiches 2 équipes'!E20&gt;'Fiches 2 équipes'!E22,'Fiches 2 équipes'!E22,-'Fiches 2 équipes'!E20))</f>
        <v>--</v>
      </c>
      <c r="E25" s="218" t="str">
        <f>IF('Fiches 2 équipes'!F20="","--",IF('Fiches 2 équipes'!F20&gt;'Fiches 2 équipes'!F22,'Fiches 2 équipes'!F22,-'Fiches 2 équipes'!F20))</f>
        <v>--</v>
      </c>
      <c r="F25" s="448" t="s">
        <v>516</v>
      </c>
      <c r="G25" s="449"/>
      <c r="H25" s="287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287"/>
      <c r="J25" s="287"/>
      <c r="K25" s="287"/>
      <c r="L25" s="287"/>
      <c r="M25" s="287"/>
      <c r="N25" s="287"/>
      <c r="O25" s="250" t="s">
        <v>39</v>
      </c>
      <c r="P25" s="250"/>
      <c r="Q25" s="250"/>
      <c r="R25" s="449" t="s">
        <v>517</v>
      </c>
      <c r="S25" s="449"/>
      <c r="T25" s="31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2"/>
        <v/>
      </c>
      <c r="AB25" s="259"/>
      <c r="AC25" s="259" t="str">
        <f t="shared" si="3"/>
        <v/>
      </c>
      <c r="AD25" s="259"/>
      <c r="AG25" s="65">
        <v>5</v>
      </c>
      <c r="AH25" s="231">
        <f>IF('Fiches 2 équipes'!B20&gt;'Fiches 2 équipes'!B22,1,0)</f>
        <v>0</v>
      </c>
      <c r="AI25" s="231">
        <f>IF('Fiches 2 équipes'!C20&gt;'Fiches 2 équipes'!C22,1,0)</f>
        <v>0</v>
      </c>
      <c r="AJ25" s="231">
        <f>IF('Fiches 2 équipes'!D20&gt;'Fiches 2 équipes'!D22,1,0)</f>
        <v>0</v>
      </c>
      <c r="AK25" s="231">
        <f>IF('Fiches 2 équipes'!E20&gt;'Fiches 2 équipes'!E22,1,0)</f>
        <v>0</v>
      </c>
      <c r="AL25" s="231">
        <f>IF('Fiches 2 équipes'!F20&gt;'Fiches 2 équipes'!F22,1,0)</f>
        <v>0</v>
      </c>
      <c r="AM25" s="230">
        <f t="shared" si="0"/>
        <v>0</v>
      </c>
      <c r="AN25" s="231">
        <f>IF('Fiches 2 équipes'!B20&lt;'Fiches 2 équipes'!B22,1,0)</f>
        <v>0</v>
      </c>
      <c r="AO25" s="231">
        <f>IF('Fiches 2 équipes'!C20&lt;'Fiches 2 équipes'!C22,1,0)</f>
        <v>0</v>
      </c>
      <c r="AP25" s="231">
        <f>IF('Fiches 2 équipes'!D20&lt;'Fiches 2 équipes'!D22,1,0)</f>
        <v>0</v>
      </c>
      <c r="AQ25" s="231">
        <f>IF('Fiches 2 équipes'!E20&lt;'Fiches 2 équipes'!E22,1,0)</f>
        <v>0</v>
      </c>
      <c r="AR25" s="231">
        <f>IF('Fiches 2 équipes'!F20&lt;'Fiches 2 équipes'!F22,1,0)</f>
        <v>0</v>
      </c>
      <c r="AS25" s="230">
        <f t="shared" si="1"/>
        <v>0</v>
      </c>
    </row>
    <row r="26" spans="1:45" ht="20.100000000000001" customHeight="1" x14ac:dyDescent="0.2">
      <c r="A26" s="218" t="str">
        <f>IF('Fiches 2 équipes'!J20="","--",IF('Fiches 2 équipes'!J20&gt;'Fiches 2 équipes'!J22,'Fiches 2 équipes'!J22,-'Fiches 2 équipes'!J20))</f>
        <v>--</v>
      </c>
      <c r="B26" s="218" t="str">
        <f>IF('Fiches 2 équipes'!K20="","--",IF('Fiches 2 équipes'!K20&gt;'Fiches 2 équipes'!K22,'Fiches 2 équipes'!K22,-'Fiches 2 équipes'!K20))</f>
        <v>--</v>
      </c>
      <c r="C26" s="218" t="str">
        <f>IF('Fiches 2 équipes'!L20="","--",IF('Fiches 2 équipes'!L20&gt;'Fiches 2 équipes'!L22,'Fiches 2 équipes'!L22,-'Fiches 2 équipes'!L20))</f>
        <v>--</v>
      </c>
      <c r="D26" s="218" t="str">
        <f>IF('Fiches 2 équipes'!M20="","--",IF('Fiches 2 équipes'!M20&gt;'Fiches 2 équipes'!M22,'Fiches 2 équipes'!M22,-'Fiches 2 équipes'!M20))</f>
        <v>--</v>
      </c>
      <c r="E26" s="218" t="str">
        <f>IF('Fiches 2 équipes'!N20="","--",IF('Fiches 2 équipes'!N20&gt;'Fiches 2 équipes'!N22,'Fiches 2 équipes'!N22,-'Fiches 2 équipes'!N20))</f>
        <v>--</v>
      </c>
      <c r="F26" s="249" t="s">
        <v>31</v>
      </c>
      <c r="G26" s="250"/>
      <c r="H26" s="250" t="str">
        <f>IF(E14="W.O.",E14,IF(E14="","",UPPER(E14) &amp; " " &amp;  I14))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36</v>
      </c>
      <c r="S26" s="250"/>
      <c r="T26" s="250" t="str">
        <f>IF(T16="W.O.",T16,IF(T16="","",UPPER(T16) &amp; " " &amp;  X16))</f>
        <v/>
      </c>
      <c r="U26" s="250"/>
      <c r="V26" s="250"/>
      <c r="W26" s="250"/>
      <c r="X26" s="250"/>
      <c r="Y26" s="250"/>
      <c r="Z26" s="272"/>
      <c r="AA26" s="259" t="str">
        <f t="shared" si="2"/>
        <v/>
      </c>
      <c r="AB26" s="259"/>
      <c r="AC26" s="259" t="str">
        <f t="shared" si="3"/>
        <v/>
      </c>
      <c r="AD26" s="259"/>
      <c r="AG26" s="65">
        <v>6</v>
      </c>
      <c r="AH26" s="231">
        <f>IF('Fiches 2 équipes'!J20&gt;'Fiches 2 équipes'!J22,1,0)</f>
        <v>0</v>
      </c>
      <c r="AI26" s="231">
        <f>IF('Fiches 2 équipes'!K20&gt;'Fiches 2 équipes'!K22,1,0)</f>
        <v>0</v>
      </c>
      <c r="AJ26" s="231">
        <f>IF('Fiches 2 équipes'!L20&gt;'Fiches 2 équipes'!L22,1,0)</f>
        <v>0</v>
      </c>
      <c r="AK26" s="231">
        <f>IF('Fiches 2 équipes'!M20&gt;'Fiches 2 équipes'!M22,1,0)</f>
        <v>0</v>
      </c>
      <c r="AL26" s="231">
        <f>IF('Fiches 2 équipes'!N20&gt;'Fiches 2 équipes'!N22,1,0)</f>
        <v>0</v>
      </c>
      <c r="AM26" s="230">
        <f t="shared" si="0"/>
        <v>0</v>
      </c>
      <c r="AN26" s="231">
        <f>IF('Fiches 2 équipes'!J20&lt;'Fiches 2 équipes'!J22,1,0)</f>
        <v>0</v>
      </c>
      <c r="AO26" s="231">
        <f>IF('Fiches 2 équipes'!K20&lt;'Fiches 2 équipes'!K22,1,0)</f>
        <v>0</v>
      </c>
      <c r="AP26" s="231">
        <f>IF('Fiches 2 équipes'!L20&lt;'Fiches 2 équipes'!L22,1,0)</f>
        <v>0</v>
      </c>
      <c r="AQ26" s="231">
        <f>IF('Fiches 2 équipes'!M20&lt;'Fiches 2 équipes'!M22,1,0)</f>
        <v>0</v>
      </c>
      <c r="AR26" s="231">
        <f>IF('Fiches 2 équipes'!N20&lt;'Fiches 2 équipes'!N22,1,0)</f>
        <v>0</v>
      </c>
      <c r="AS26" s="230">
        <f t="shared" si="1"/>
        <v>0</v>
      </c>
    </row>
    <row r="27" spans="1:45" ht="20.100000000000001" customHeight="1" x14ac:dyDescent="0.2">
      <c r="A27" s="218" t="str">
        <f>IF('Fiches 2 équipes'!B28="","--",IF('Fiches 2 équipes'!B28&gt;'Fiches 2 équipes'!B30,'Fiches 2 équipes'!B30,-'Fiches 2 équipes'!B28))</f>
        <v>--</v>
      </c>
      <c r="B27" s="218" t="str">
        <f>IF('Fiches 2 équipes'!C28="","--",IF('Fiches 2 équipes'!C28&gt;'Fiches 2 équipes'!C30,'Fiches 2 équipes'!C30,-'Fiches 2 équipes'!C28))</f>
        <v>--</v>
      </c>
      <c r="C27" s="218" t="str">
        <f>IF('Fiches 2 équipes'!D28="","--",IF('Fiches 2 équipes'!D28&gt;'Fiches 2 équipes'!D30,'Fiches 2 équipes'!D30,-'Fiches 2 équipes'!D28))</f>
        <v>--</v>
      </c>
      <c r="D27" s="218" t="str">
        <f>IF('Fiches 2 équipes'!E28="","--",IF('Fiches 2 équipes'!E28&gt;'Fiches 2 équipes'!E30,'Fiches 2 équipes'!E30,-'Fiches 2 équipes'!E28))</f>
        <v>--</v>
      </c>
      <c r="E27" s="218" t="str">
        <f>IF('Fiches 2 équipes'!F28="","--",IF('Fiches 2 équipes'!F28&gt;'Fiches 2 équipes'!F30,'Fiches 2 équipes'!F30,-'Fiches 2 équipes'!F28))</f>
        <v>--</v>
      </c>
      <c r="F27" s="249" t="s">
        <v>35</v>
      </c>
      <c r="G27" s="250"/>
      <c r="H27" s="250" t="str">
        <f>IF(E16="W.O.",E16,IF(E16="","",UPPER(E16) &amp; " " &amp;  I16))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34</v>
      </c>
      <c r="S27" s="250"/>
      <c r="T27" s="250" t="str">
        <f>IF(T15="W.O.",T15,IF(T15="","",UPPER(T15) &amp; " " &amp;  X15))</f>
        <v/>
      </c>
      <c r="U27" s="250"/>
      <c r="V27" s="250"/>
      <c r="W27" s="250"/>
      <c r="X27" s="250"/>
      <c r="Y27" s="250"/>
      <c r="Z27" s="272"/>
      <c r="AA27" s="259" t="str">
        <f t="shared" si="2"/>
        <v/>
      </c>
      <c r="AB27" s="259"/>
      <c r="AC27" s="259" t="str">
        <f t="shared" si="3"/>
        <v/>
      </c>
      <c r="AD27" s="259"/>
      <c r="AG27" s="65">
        <v>7</v>
      </c>
      <c r="AH27" s="231">
        <f>IF('Fiches 2 équipes'!B28&gt;'Fiches 2 équipes'!B30,1,0)</f>
        <v>0</v>
      </c>
      <c r="AI27" s="231">
        <f>IF('Fiches 2 équipes'!C28&gt;'Fiches 2 équipes'!C30,1,0)</f>
        <v>0</v>
      </c>
      <c r="AJ27" s="231">
        <f>IF('Fiches 2 équipes'!D28&gt;'Fiches 2 équipes'!D30,1,0)</f>
        <v>0</v>
      </c>
      <c r="AK27" s="231">
        <f>IF('Fiches 2 équipes'!E28&gt;'Fiches 2 équipes'!E30,1,0)</f>
        <v>0</v>
      </c>
      <c r="AL27" s="231">
        <f>IF('Fiches 2 équipes'!F28&gt;'Fiches 2 équipes'!F30,1,0)</f>
        <v>0</v>
      </c>
      <c r="AM27" s="230">
        <f t="shared" ref="AM27" si="4">IF(T27="W.O.",3,IF(H27="W.O.",0,SUM(AH27:AL27)))</f>
        <v>0</v>
      </c>
      <c r="AN27" s="231">
        <f>IF('Fiches 2 équipes'!B28&lt;'Fiches 2 équipes'!B30,1,0)</f>
        <v>0</v>
      </c>
      <c r="AO27" s="231">
        <f>IF('Fiches 2 équipes'!C28&lt;'Fiches 2 équipes'!C30,1,0)</f>
        <v>0</v>
      </c>
      <c r="AP27" s="231">
        <f>IF('Fiches 2 équipes'!D28&lt;'Fiches 2 équipes'!D30,1,0)</f>
        <v>0</v>
      </c>
      <c r="AQ27" s="231">
        <f>IF('Fiches 2 équipes'!E28&lt;'Fiches 2 équipes'!E30,1,0)</f>
        <v>0</v>
      </c>
      <c r="AR27" s="231">
        <f>IF('Fiches 2 équipes'!F28&lt;'Fiches 2 équipes'!F30,1,0)</f>
        <v>0</v>
      </c>
      <c r="AS27" s="230">
        <f t="shared" ref="AS27" si="5">IF(H27="W.O.",3,IF(T27="W.O.",0,SUM(AN27:AR27)))</f>
        <v>0</v>
      </c>
    </row>
    <row r="28" spans="1:45" ht="20.100000000000001" customHeight="1" x14ac:dyDescent="0.2">
      <c r="A28" s="218" t="str">
        <f>IF('Fiches 2 équipes'!J28="","--",IF('Fiches 2 équipes'!J28&gt;'Fiches 2 équipes'!J30,'Fiches 2 équipes'!J30,-'Fiches 2 équipes'!J28))</f>
        <v>--</v>
      </c>
      <c r="B28" s="218" t="str">
        <f>IF('Fiches 2 équipes'!K28="","--",IF('Fiches 2 équipes'!K28&gt;'Fiches 2 équipes'!K30,'Fiches 2 équipes'!K30,-'Fiches 2 équipes'!K28))</f>
        <v>--</v>
      </c>
      <c r="C28" s="218" t="str">
        <f>IF('Fiches 2 équipes'!L28="","--",IF('Fiches 2 équipes'!L28&gt;'Fiches 2 équipes'!L30,'Fiches 2 équipes'!L30,-'Fiches 2 équipes'!L28))</f>
        <v>--</v>
      </c>
      <c r="D28" s="218" t="str">
        <f>IF('Fiches 2 équipes'!M28="","--",IF('Fiches 2 équipes'!M28&gt;'Fiches 2 équipes'!M30,'Fiches 2 équipes'!M30,-'Fiches 2 équipes'!M28))</f>
        <v>--</v>
      </c>
      <c r="E28" s="218" t="str">
        <f>IF('Fiches 2 équipes'!N28="","--",IF('Fiches 2 équipes'!N28&gt;'Fiches 2 équipes'!N30,'Fiches 2 équipes'!N30,-'Fiches 2 équipes'!N28))</f>
        <v>--</v>
      </c>
      <c r="F28" s="249" t="s">
        <v>33</v>
      </c>
      <c r="G28" s="250"/>
      <c r="H28" s="250" t="str">
        <f>IF(E15="W.O.",E15,IF(E15="","",UPPER(E15) &amp; " " &amp;  I15))</f>
        <v/>
      </c>
      <c r="I28" s="250"/>
      <c r="J28" s="250"/>
      <c r="K28" s="250"/>
      <c r="L28" s="250"/>
      <c r="M28" s="250"/>
      <c r="N28" s="250"/>
      <c r="O28" s="250" t="s">
        <v>39</v>
      </c>
      <c r="P28" s="250"/>
      <c r="Q28" s="250"/>
      <c r="R28" s="250" t="s">
        <v>36</v>
      </c>
      <c r="S28" s="250"/>
      <c r="T28" s="250" t="str">
        <f>IF(T16="W.O.",T16,IF(T16="","",UPPER(T16) &amp; " " &amp;  X16))</f>
        <v/>
      </c>
      <c r="U28" s="250"/>
      <c r="V28" s="250"/>
      <c r="W28" s="250"/>
      <c r="X28" s="250"/>
      <c r="Y28" s="250"/>
      <c r="Z28" s="272"/>
      <c r="AA28" s="259" t="str">
        <f t="shared" si="2"/>
        <v/>
      </c>
      <c r="AB28" s="259"/>
      <c r="AC28" s="259" t="str">
        <f t="shared" si="3"/>
        <v/>
      </c>
      <c r="AD28" s="259"/>
      <c r="AG28" s="65">
        <v>8</v>
      </c>
      <c r="AH28" s="231">
        <f>IF('Fiches 2 équipes'!J28&gt;'Fiches 2 équipes'!J30,1,0)</f>
        <v>0</v>
      </c>
      <c r="AI28" s="231">
        <f>IF('Fiches 2 équipes'!K28&gt;'Fiches 2 équipes'!K30,1,0)</f>
        <v>0</v>
      </c>
      <c r="AJ28" s="231">
        <f>IF('Fiches 2 équipes'!L28&gt;'Fiches 2 équipes'!L30,1,0)</f>
        <v>0</v>
      </c>
      <c r="AK28" s="231">
        <f>IF('Fiches 2 équipes'!M28&gt;'Fiches 2 équipes'!M30,1,0)</f>
        <v>0</v>
      </c>
      <c r="AL28" s="231">
        <f>IF('Fiches 2 équipes'!N28&gt;'Fiches 2 équipes'!N30,1,0)</f>
        <v>0</v>
      </c>
      <c r="AM28" s="230">
        <f t="shared" ref="AM28" si="6">IF(T28="W.O.",3,IF(H28="W.O.",0,SUM(AH28:AL28)))</f>
        <v>0</v>
      </c>
      <c r="AN28" s="231">
        <f>IF('Fiches 2 équipes'!J28&lt;'Fiches 2 équipes'!J30,1,0)</f>
        <v>0</v>
      </c>
      <c r="AO28" s="231">
        <f>IF('Fiches 2 équipes'!K28&lt;'Fiches 2 équipes'!K30,1,0)</f>
        <v>0</v>
      </c>
      <c r="AP28" s="231">
        <f>IF('Fiches 2 équipes'!L28&lt;'Fiches 2 équipes'!L30,1,0)</f>
        <v>0</v>
      </c>
      <c r="AQ28" s="231">
        <f>IF('Fiches 2 équipes'!M28&lt;'Fiches 2 équipes'!M30,1,0)</f>
        <v>0</v>
      </c>
      <c r="AR28" s="231">
        <f>IF('Fiches 2 équipes'!N28&lt;'Fiches 2 équipes'!N30,1,0)</f>
        <v>0</v>
      </c>
      <c r="AS28" s="230">
        <f t="shared" ref="AS28" si="7">IF(H28="W.O.",3,IF(T28="W.O.",0,SUM(AN28:AR28)))</f>
        <v>0</v>
      </c>
    </row>
    <row r="29" spans="1:45" ht="20.100000000000001" customHeight="1" x14ac:dyDescent="0.2">
      <c r="A29" s="218" t="str">
        <f>IF('Fiches 2 équipes'!B36="","--",IF('Fiches 2 équipes'!B36&gt;'Fiches 2 équipes'!B38,'Fiches 2 équipes'!B38,-'Fiches 2 équipes'!B36))</f>
        <v>--</v>
      </c>
      <c r="B29" s="218" t="str">
        <f>IF('Fiches 2 équipes'!C36="","--",IF('Fiches 2 équipes'!C36&gt;'Fiches 2 équipes'!C38,'Fiches 2 équipes'!C38,-'Fiches 2 équipes'!C36))</f>
        <v>--</v>
      </c>
      <c r="C29" s="218" t="str">
        <f>IF('Fiches 2 équipes'!D36="","--",IF('Fiches 2 équipes'!D36&gt;'Fiches 2 équipes'!D38,'Fiches 2 équipes'!D38,-'Fiches 2 équipes'!D36))</f>
        <v>--</v>
      </c>
      <c r="D29" s="218" t="str">
        <f>IF('Fiches 2 équipes'!E36="","--",IF('Fiches 2 équipes'!E36&gt;'Fiches 2 équipes'!E38,'Fiches 2 équipes'!E38,-'Fiches 2 équipes'!E36))</f>
        <v>--</v>
      </c>
      <c r="E29" s="218" t="str">
        <f>IF('Fiches 2 équipes'!F36="","--",IF('Fiches 2 équipes'!F36&gt;'Fiches 2 équipes'!F38,'Fiches 2 équipes'!F38,-'Fiches 2 équipes'!F36))</f>
        <v>--</v>
      </c>
      <c r="F29" s="297" t="s">
        <v>35</v>
      </c>
      <c r="G29" s="298"/>
      <c r="H29" s="298" t="str">
        <f>IF(E16="W.O.",E16,IF(E16="","",UPPER(E16) &amp; " " &amp;  I16))</f>
        <v/>
      </c>
      <c r="I29" s="298"/>
      <c r="J29" s="298"/>
      <c r="K29" s="298"/>
      <c r="L29" s="298"/>
      <c r="M29" s="298"/>
      <c r="N29" s="298"/>
      <c r="O29" s="298" t="s">
        <v>39</v>
      </c>
      <c r="P29" s="298"/>
      <c r="Q29" s="298"/>
      <c r="R29" s="298" t="s">
        <v>32</v>
      </c>
      <c r="S29" s="298"/>
      <c r="T29" s="298" t="str">
        <f>IF(T14="W.O.",T14,IF(T14="","",UPPER(T14) &amp; " " &amp;  X14))</f>
        <v/>
      </c>
      <c r="U29" s="298"/>
      <c r="V29" s="298"/>
      <c r="W29" s="298"/>
      <c r="X29" s="298"/>
      <c r="Y29" s="298"/>
      <c r="Z29" s="299"/>
      <c r="AA29" s="259" t="str">
        <f t="shared" si="2"/>
        <v/>
      </c>
      <c r="AB29" s="259"/>
      <c r="AC29" s="259" t="str">
        <f t="shared" si="3"/>
        <v/>
      </c>
      <c r="AD29" s="259"/>
      <c r="AG29" s="65">
        <v>9</v>
      </c>
      <c r="AH29" s="231">
        <f>IF('Fiches 2 équipes'!B36&gt;'Fiches 2 équipes'!B38,1,0)</f>
        <v>0</v>
      </c>
      <c r="AI29" s="231">
        <f>IF('Fiches 2 équipes'!C36&gt;'Fiches 2 équipes'!C38,1,0)</f>
        <v>0</v>
      </c>
      <c r="AJ29" s="231">
        <f>IF('Fiches 2 équipes'!D36&gt;'Fiches 2 équipes'!D38,1,0)</f>
        <v>0</v>
      </c>
      <c r="AK29" s="231">
        <f>IF('Fiches 2 équipes'!E36&gt;'Fiches 2 équipes'!E38,1,0)</f>
        <v>0</v>
      </c>
      <c r="AL29" s="231">
        <f>IF('Fiches 2 équipes'!F36&gt;'Fiches 2 équipes'!F38,1,0)</f>
        <v>0</v>
      </c>
      <c r="AM29" s="230">
        <f t="shared" si="0"/>
        <v>0</v>
      </c>
      <c r="AN29" s="231">
        <f>IF('Fiches 2 équipes'!B36&lt;'Fiches 2 équipes'!B38,1,0)</f>
        <v>0</v>
      </c>
      <c r="AO29" s="231">
        <f>IF('Fiches 2 équipes'!C36&lt;'Fiches 2 équipes'!C38,1,0)</f>
        <v>0</v>
      </c>
      <c r="AP29" s="231">
        <f>IF('Fiches 2 équipes'!D36&lt;'Fiches 2 équipes'!D38,1,0)</f>
        <v>0</v>
      </c>
      <c r="AQ29" s="231">
        <f>IF('Fiches 2 équipes'!E36&lt;'Fiches 2 équipes'!E38,1,0)</f>
        <v>0</v>
      </c>
      <c r="AR29" s="231">
        <f>IF('Fiches 2 équipes'!F36&lt;'Fiches 2 équipes'!F38,1,0)</f>
        <v>0</v>
      </c>
      <c r="AS29" s="230">
        <f t="shared" si="1"/>
        <v>0</v>
      </c>
    </row>
    <row r="30" spans="1:45" ht="20.100000000000001" customHeight="1" x14ac:dyDescent="0.2">
      <c r="A30" s="218" t="str">
        <f>IF('Fiches 2 équipes'!J36="","--",IF('Fiches 2 équipes'!J36&gt;'Fiches 2 équipes'!J38,'Fiches 2 équipes'!J38,-'Fiches 2 équipes'!J36))</f>
        <v>--</v>
      </c>
      <c r="B30" s="218" t="str">
        <f>IF('Fiches 2 équipes'!K36="","--",IF('Fiches 2 équipes'!K36&gt;'Fiches 2 équipes'!K38,'Fiches 2 équipes'!K38,-'Fiches 2 équipes'!K36))</f>
        <v>--</v>
      </c>
      <c r="C30" s="218" t="str">
        <f>IF('Fiches 2 équipes'!L36="","--",IF('Fiches 2 équipes'!L36&gt;'Fiches 2 équipes'!L38,'Fiches 2 équipes'!L38,-'Fiches 2 équipes'!L36))</f>
        <v>--</v>
      </c>
      <c r="D30" s="218" t="str">
        <f>IF('Fiches 2 équipes'!M36="","--",IF('Fiches 2 équipes'!M36&gt;'Fiches 2 équipes'!M38,'Fiches 2 équipes'!M38,-'Fiches 2 équipes'!M36))</f>
        <v>--</v>
      </c>
      <c r="E30" s="218" t="str">
        <f>IF('Fiches 2 équipes'!N36="","--",IF('Fiches 2 équipes'!N36&gt;'Fiches 2 équipes'!N38,'Fiches 2 équipes'!N38,-'Fiches 2 équipes'!N36))</f>
        <v>--</v>
      </c>
      <c r="F30" s="297" t="s">
        <v>31</v>
      </c>
      <c r="G30" s="298"/>
      <c r="H30" s="298" t="str">
        <f>IF(E14="W.O.",E14,IF(E14="","",UPPER(E14) &amp; " " &amp;  I14))</f>
        <v/>
      </c>
      <c r="I30" s="298"/>
      <c r="J30" s="298"/>
      <c r="K30" s="298"/>
      <c r="L30" s="298"/>
      <c r="M30" s="298"/>
      <c r="N30" s="298"/>
      <c r="O30" s="298" t="s">
        <v>39</v>
      </c>
      <c r="P30" s="298"/>
      <c r="Q30" s="298"/>
      <c r="R30" s="298" t="s">
        <v>34</v>
      </c>
      <c r="S30" s="298"/>
      <c r="T30" s="298" t="str">
        <f>IF(T15="W.O.",T15,IF(T15="","",UPPER(T15) &amp; " " &amp;  X15))</f>
        <v/>
      </c>
      <c r="U30" s="298"/>
      <c r="V30" s="298"/>
      <c r="W30" s="298"/>
      <c r="X30" s="298"/>
      <c r="Y30" s="298"/>
      <c r="Z30" s="299"/>
      <c r="AA30" s="259" t="str">
        <f t="shared" si="2"/>
        <v/>
      </c>
      <c r="AB30" s="259"/>
      <c r="AC30" s="259" t="str">
        <f t="shared" si="3"/>
        <v/>
      </c>
      <c r="AD30" s="259"/>
      <c r="AG30" s="65">
        <v>10</v>
      </c>
      <c r="AH30" s="231">
        <f>IF('Fiches 2 équipes'!J36&gt;'Fiches 2 équipes'!J38,1,0)</f>
        <v>0</v>
      </c>
      <c r="AI30" s="231">
        <f>IF('Fiches 2 équipes'!K36&gt;'Fiches 2 équipes'!K38,1,0)</f>
        <v>0</v>
      </c>
      <c r="AJ30" s="231">
        <f>IF('Fiches 2 équipes'!L36&gt;'Fiches 2 équipes'!L38,1,0)</f>
        <v>0</v>
      </c>
      <c r="AK30" s="231">
        <f>IF('Fiches 2 équipes'!M36&gt;'Fiches 2 équipes'!M38,1,0)</f>
        <v>0</v>
      </c>
      <c r="AL30" s="231">
        <f>IF('Fiches 2 équipes'!N36&gt;'Fiches 2 équipes'!N38,1,0)</f>
        <v>0</v>
      </c>
      <c r="AM30" s="230">
        <f t="shared" si="0"/>
        <v>0</v>
      </c>
      <c r="AN30" s="231">
        <f>IF('Fiches 2 équipes'!J36&lt;'Fiches 2 équipes'!J38,1,0)</f>
        <v>0</v>
      </c>
      <c r="AO30" s="231">
        <f>IF('Fiches 2 équipes'!K36&lt;'Fiches 2 équipes'!K38,1,0)</f>
        <v>0</v>
      </c>
      <c r="AP30" s="231">
        <f>IF('Fiches 2 équipes'!L36&lt;'Fiches 2 équipes'!L38,1,0)</f>
        <v>0</v>
      </c>
      <c r="AQ30" s="231">
        <f>IF('Fiches 2 équipes'!M36&lt;'Fiches 2 équipes'!M38,1,0)</f>
        <v>0</v>
      </c>
      <c r="AR30" s="231">
        <f>IF('Fiches 2 équipes'!N36&lt;'Fiches 2 équipes'!N38,1,0)</f>
        <v>0</v>
      </c>
      <c r="AS30" s="230">
        <f t="shared" si="1"/>
        <v>0</v>
      </c>
    </row>
    <row r="31" spans="1:45" ht="20.100000000000001" customHeight="1" x14ac:dyDescent="0.2">
      <c r="A31" s="212"/>
      <c r="B31" s="248" t="s">
        <v>1136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16"/>
      <c r="R31" s="358" t="s">
        <v>40</v>
      </c>
      <c r="S31" s="358"/>
      <c r="T31" s="358"/>
      <c r="U31" s="358"/>
      <c r="V31" s="358"/>
      <c r="W31" s="358"/>
      <c r="X31" s="358"/>
      <c r="Y31" s="358"/>
      <c r="Z31" s="358"/>
      <c r="AA31" s="259" t="str">
        <f>IF(H12="","",SUM(AA21:AB30))</f>
        <v/>
      </c>
      <c r="AB31" s="259"/>
      <c r="AC31" s="259" t="str">
        <f>IF(H12="","",SUM(AC21:AD30))</f>
        <v/>
      </c>
      <c r="AD31" s="259"/>
      <c r="AH31" s="454">
        <f>SUM(A21:E30)</f>
        <v>0</v>
      </c>
      <c r="AI31" s="454"/>
      <c r="AJ31" s="95"/>
      <c r="AK31" s="95"/>
      <c r="AL31" s="95"/>
      <c r="AM31" s="65">
        <f>SUM(AH21:AL30)</f>
        <v>0</v>
      </c>
      <c r="AN31" s="95"/>
      <c r="AO31" s="95"/>
      <c r="AP31" s="95"/>
      <c r="AQ31" s="95"/>
      <c r="AR31" s="95"/>
      <c r="AS31" s="65">
        <f>SUM(AN21:AR30)</f>
        <v>0</v>
      </c>
    </row>
    <row r="32" spans="1:45" ht="9.9499999999999993" customHeight="1" x14ac:dyDescent="0.2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</row>
    <row r="33" spans="1:30" ht="20.100000000000001" customHeight="1" x14ac:dyDescent="0.2">
      <c r="A33" s="359" t="s">
        <v>1160</v>
      </c>
      <c r="B33" s="360"/>
      <c r="C33" s="360"/>
      <c r="D33" s="360"/>
      <c r="E33" s="361"/>
      <c r="F33" s="359" t="s">
        <v>1161</v>
      </c>
      <c r="G33" s="360"/>
      <c r="H33" s="360"/>
      <c r="I33" s="360"/>
      <c r="J33" s="361"/>
      <c r="K33" s="216"/>
      <c r="L33" s="216"/>
      <c r="M33" s="465" t="s">
        <v>43</v>
      </c>
      <c r="N33" s="250"/>
      <c r="O33" s="250"/>
      <c r="P33" s="250"/>
      <c r="Q33" s="250"/>
      <c r="R33" s="413"/>
      <c r="S33" s="413"/>
      <c r="T33" s="413"/>
      <c r="U33" s="413"/>
      <c r="V33" s="466"/>
      <c r="W33" s="216"/>
      <c r="X33" s="249" t="s">
        <v>44</v>
      </c>
      <c r="Y33" s="467"/>
      <c r="Z33" s="467"/>
      <c r="AA33" s="467"/>
      <c r="AB33" s="467"/>
      <c r="AC33" s="467"/>
      <c r="AD33" s="468"/>
    </row>
    <row r="34" spans="1:30" ht="20.100000000000001" customHeight="1" x14ac:dyDescent="0.2">
      <c r="A34" s="362"/>
      <c r="B34" s="363"/>
      <c r="C34" s="363"/>
      <c r="D34" s="363"/>
      <c r="E34" s="364"/>
      <c r="F34" s="362"/>
      <c r="G34" s="363"/>
      <c r="H34" s="363"/>
      <c r="I34" s="363"/>
      <c r="J34" s="364"/>
      <c r="K34" s="212"/>
      <c r="L34" s="216"/>
      <c r="M34" s="343" t="s">
        <v>130</v>
      </c>
      <c r="N34" s="281" t="str">
        <f>IF(H12="","",IF(AA31&gt;AC31,H12&amp;" - "&amp;O12,IF(AA31&lt;AC31,W12&amp;" - "&amp;AD12,IF(AM31&gt;AS31,H12&amp;" - "&amp;O12,IF(AM31=AS31,IF(AH31&lt;0,H12&amp;" - "&amp;O12,IF(AH31=0,"égalité",W12&amp;" - "&amp;AD12)),W12&amp;" - "&amp;AD12)))))</f>
        <v/>
      </c>
      <c r="O34" s="281"/>
      <c r="P34" s="281"/>
      <c r="Q34" s="281"/>
      <c r="R34" s="281"/>
      <c r="S34" s="281"/>
      <c r="T34" s="281"/>
      <c r="U34" s="281"/>
      <c r="V34" s="282"/>
      <c r="W34" s="34"/>
      <c r="X34" s="314" t="str">
        <f>IF(H12="","",Renseignements!B8)</f>
        <v/>
      </c>
      <c r="Y34" s="315"/>
      <c r="Z34" s="315"/>
      <c r="AA34" s="315"/>
      <c r="AB34" s="315"/>
      <c r="AC34" s="315"/>
      <c r="AD34" s="316"/>
    </row>
    <row r="35" spans="1:30" ht="20.100000000000001" customHeight="1" x14ac:dyDescent="0.2">
      <c r="A35" s="352"/>
      <c r="B35" s="353"/>
      <c r="C35" s="353"/>
      <c r="D35" s="353"/>
      <c r="E35" s="354"/>
      <c r="F35" s="352"/>
      <c r="G35" s="353"/>
      <c r="H35" s="353"/>
      <c r="I35" s="353"/>
      <c r="J35" s="354"/>
      <c r="K35" s="212"/>
      <c r="L35" s="216"/>
      <c r="M35" s="294"/>
      <c r="N35" s="283"/>
      <c r="O35" s="283"/>
      <c r="P35" s="283"/>
      <c r="Q35" s="283"/>
      <c r="R35" s="283"/>
      <c r="S35" s="283"/>
      <c r="T35" s="283"/>
      <c r="U35" s="283"/>
      <c r="V35" s="284"/>
      <c r="W35" s="36"/>
      <c r="X35" s="300"/>
      <c r="Y35" s="301"/>
      <c r="Z35" s="301"/>
      <c r="AA35" s="301"/>
      <c r="AB35" s="301"/>
      <c r="AC35" s="301"/>
      <c r="AD35" s="302"/>
    </row>
    <row r="36" spans="1:30" ht="20.100000000000001" customHeight="1" x14ac:dyDescent="0.2">
      <c r="A36" s="294"/>
      <c r="B36" s="295"/>
      <c r="C36" s="295"/>
      <c r="D36" s="295"/>
      <c r="E36" s="296"/>
      <c r="F36" s="294"/>
      <c r="G36" s="295"/>
      <c r="H36" s="295"/>
      <c r="I36" s="295"/>
      <c r="J36" s="296"/>
      <c r="K36" s="212"/>
      <c r="L36" s="216"/>
      <c r="M36" s="294" t="s">
        <v>131</v>
      </c>
      <c r="N36" s="283" t="str">
        <f>IF(H12="","",IF(AA31&lt;AC31,H12&amp;" - "&amp;O12,IF(AA31&gt;AC31,W12&amp;" - "&amp;AD12,IF(AM31&lt;AS31,H12&amp;" - "&amp;O12,IF(AM31=AS31,IF(AH31&gt;0,H12&amp;" - "&amp;O12,IF(AH31=0,"égalité",W12&amp;" - "&amp;AD12)),W12&amp;" - "&amp;AD12)))))</f>
        <v/>
      </c>
      <c r="O36" s="283"/>
      <c r="P36" s="283"/>
      <c r="Q36" s="283"/>
      <c r="R36" s="283"/>
      <c r="S36" s="283"/>
      <c r="T36" s="283"/>
      <c r="U36" s="283"/>
      <c r="V36" s="284"/>
      <c r="W36" s="216"/>
      <c r="X36" s="300"/>
      <c r="Y36" s="301"/>
      <c r="Z36" s="301"/>
      <c r="AA36" s="301"/>
      <c r="AB36" s="301"/>
      <c r="AC36" s="301"/>
      <c r="AD36" s="302"/>
    </row>
    <row r="37" spans="1:30" ht="20.100000000000001" customHeight="1" x14ac:dyDescent="0.2">
      <c r="A37" s="297"/>
      <c r="B37" s="298"/>
      <c r="C37" s="298"/>
      <c r="D37" s="298"/>
      <c r="E37" s="299"/>
      <c r="F37" s="297"/>
      <c r="G37" s="298"/>
      <c r="H37" s="298"/>
      <c r="I37" s="298"/>
      <c r="J37" s="299"/>
      <c r="K37" s="212"/>
      <c r="L37" s="216"/>
      <c r="M37" s="297"/>
      <c r="N37" s="321"/>
      <c r="O37" s="321"/>
      <c r="P37" s="321"/>
      <c r="Q37" s="321"/>
      <c r="R37" s="321"/>
      <c r="S37" s="321"/>
      <c r="T37" s="321"/>
      <c r="U37" s="321"/>
      <c r="V37" s="322"/>
      <c r="W37" s="216"/>
      <c r="X37" s="303"/>
      <c r="Y37" s="304"/>
      <c r="Z37" s="304"/>
      <c r="AA37" s="304"/>
      <c r="AB37" s="304"/>
      <c r="AC37" s="304"/>
      <c r="AD37" s="305"/>
    </row>
    <row r="38" spans="1:30" ht="20.100000000000001" customHeight="1" x14ac:dyDescent="0.2">
      <c r="G38" s="15"/>
      <c r="H38" s="15"/>
      <c r="I38" s="15"/>
      <c r="J38" s="15"/>
    </row>
  </sheetData>
  <sheetProtection algorithmName="SHA-512" hashValue="XgtyK4FoMVpfbR5nEDDcKVwjJrsuah39fPy/tprgpLZH9DHWZPaS8hm9sP9m/s4wO/ycguuSyiaGPywty46m/w==" saltValue="2oz1516guWLXroELDPyS7w==" spinCount="100000" sheet="1" scenarios="1" insertRows="0" autoFilter="0"/>
  <mergeCells count="161">
    <mergeCell ref="A36:E37"/>
    <mergeCell ref="F36:J37"/>
    <mergeCell ref="X35:AD37"/>
    <mergeCell ref="M36:M37"/>
    <mergeCell ref="N36:V37"/>
    <mergeCell ref="AB14:AC14"/>
    <mergeCell ref="AB15:AC15"/>
    <mergeCell ref="AB16:AC16"/>
    <mergeCell ref="AB17:AC17"/>
    <mergeCell ref="AA19:AB20"/>
    <mergeCell ref="AC19:AD20"/>
    <mergeCell ref="AC21:AD21"/>
    <mergeCell ref="AC23:AD23"/>
    <mergeCell ref="AC25:AD25"/>
    <mergeCell ref="AC30:AD30"/>
    <mergeCell ref="R31:Z31"/>
    <mergeCell ref="AA31:AB31"/>
    <mergeCell ref="AC31:AD31"/>
    <mergeCell ref="M33:V33"/>
    <mergeCell ref="X33:AD33"/>
    <mergeCell ref="T26:Z26"/>
    <mergeCell ref="AA26:AB26"/>
    <mergeCell ref="AC26:AD26"/>
    <mergeCell ref="X34:AD34"/>
    <mergeCell ref="AO1:AQ1"/>
    <mergeCell ref="AO2:AQ2"/>
    <mergeCell ref="AH31:AI31"/>
    <mergeCell ref="AH20:AI20"/>
    <mergeCell ref="E1:Y2"/>
    <mergeCell ref="AA1:AD1"/>
    <mergeCell ref="AA2:AD2"/>
    <mergeCell ref="C12:E12"/>
    <mergeCell ref="R12:T12"/>
    <mergeCell ref="T13:W13"/>
    <mergeCell ref="A14:C14"/>
    <mergeCell ref="E14:H14"/>
    <mergeCell ref="AG1:AL1"/>
    <mergeCell ref="X13:AA13"/>
    <mergeCell ref="X14:AA14"/>
    <mergeCell ref="X15:AA15"/>
    <mergeCell ref="X16:AA16"/>
    <mergeCell ref="X17:AA17"/>
    <mergeCell ref="AG2:AL2"/>
    <mergeCell ref="AM1:AN1"/>
    <mergeCell ref="A13:C13"/>
    <mergeCell ref="E13:H13"/>
    <mergeCell ref="P13:R13"/>
    <mergeCell ref="A4:B4"/>
    <mergeCell ref="C4:N4"/>
    <mergeCell ref="P4:Q4"/>
    <mergeCell ref="R4:Y4"/>
    <mergeCell ref="F12:G12"/>
    <mergeCell ref="U12:V12"/>
    <mergeCell ref="M13:N13"/>
    <mergeCell ref="AB13:AC13"/>
    <mergeCell ref="I13:L13"/>
    <mergeCell ref="A12:B12"/>
    <mergeCell ref="P12:Q12"/>
    <mergeCell ref="P6:Y6"/>
    <mergeCell ref="F6:O6"/>
    <mergeCell ref="F8:O8"/>
    <mergeCell ref="P8:Y8"/>
    <mergeCell ref="AA4:AC4"/>
    <mergeCell ref="H12:N12"/>
    <mergeCell ref="W12:AC12"/>
    <mergeCell ref="F10:M10"/>
    <mergeCell ref="N10:Y10"/>
    <mergeCell ref="A16:C16"/>
    <mergeCell ref="E16:H16"/>
    <mergeCell ref="P16:R16"/>
    <mergeCell ref="P14:R14"/>
    <mergeCell ref="A15:C15"/>
    <mergeCell ref="E15:H15"/>
    <mergeCell ref="P15:R15"/>
    <mergeCell ref="T15:W15"/>
    <mergeCell ref="A19:E19"/>
    <mergeCell ref="F19:Z20"/>
    <mergeCell ref="T16:W16"/>
    <mergeCell ref="A17:C17"/>
    <mergeCell ref="E17:H17"/>
    <mergeCell ref="P17:R17"/>
    <mergeCell ref="T17:W17"/>
    <mergeCell ref="I14:L14"/>
    <mergeCell ref="I15:L15"/>
    <mergeCell ref="I16:L16"/>
    <mergeCell ref="I17:L17"/>
    <mergeCell ref="M14:N14"/>
    <mergeCell ref="M15:N15"/>
    <mergeCell ref="M16:N16"/>
    <mergeCell ref="M17:N17"/>
    <mergeCell ref="T14:W14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F25:G25"/>
    <mergeCell ref="H25:N25"/>
    <mergeCell ref="O25:Q25"/>
    <mergeCell ref="R25:S25"/>
    <mergeCell ref="T25:Z25"/>
    <mergeCell ref="AA25:AB25"/>
    <mergeCell ref="F28:G28"/>
    <mergeCell ref="H28:N28"/>
    <mergeCell ref="O28:Q28"/>
    <mergeCell ref="R28:S28"/>
    <mergeCell ref="T28:Z28"/>
    <mergeCell ref="AA28:AB28"/>
    <mergeCell ref="F26:G26"/>
    <mergeCell ref="H26:N26"/>
    <mergeCell ref="O26:Q26"/>
    <mergeCell ref="R26:S26"/>
    <mergeCell ref="F27:G27"/>
    <mergeCell ref="H27:N27"/>
    <mergeCell ref="O27:Q27"/>
    <mergeCell ref="R27:S27"/>
    <mergeCell ref="T27:Z27"/>
    <mergeCell ref="AA27:AB27"/>
    <mergeCell ref="A33:E34"/>
    <mergeCell ref="F33:J34"/>
    <mergeCell ref="A35:E35"/>
    <mergeCell ref="F35:J35"/>
    <mergeCell ref="M34:M35"/>
    <mergeCell ref="N34:V35"/>
    <mergeCell ref="F29:G29"/>
    <mergeCell ref="H29:N29"/>
    <mergeCell ref="O29:Q29"/>
    <mergeCell ref="R29:S29"/>
    <mergeCell ref="T29:Z29"/>
    <mergeCell ref="B31:P31"/>
    <mergeCell ref="AC27:AD27"/>
    <mergeCell ref="F30:G30"/>
    <mergeCell ref="H30:N30"/>
    <mergeCell ref="O30:Q30"/>
    <mergeCell ref="R30:S30"/>
    <mergeCell ref="T30:Z30"/>
    <mergeCell ref="AA30:AB30"/>
    <mergeCell ref="AA29:AB29"/>
    <mergeCell ref="AC29:AD29"/>
    <mergeCell ref="AC28:AD28"/>
  </mergeCells>
  <conditionalFormatting sqref="A29:E30 A21:E25">
    <cfRule type="expression" dxfId="22" priority="64" stopIfTrue="1">
      <formula>$T21="W.O."</formula>
    </cfRule>
    <cfRule type="expression" dxfId="21" priority="65" stopIfTrue="1">
      <formula>$H21="W.O."</formula>
    </cfRule>
  </conditionalFormatting>
  <conditionalFormatting sqref="A28:E28">
    <cfRule type="expression" dxfId="20" priority="22" stopIfTrue="1">
      <formula>$T28="W.O."</formula>
    </cfRule>
    <cfRule type="expression" dxfId="19" priority="23" stopIfTrue="1">
      <formula>$H28="W.O."</formula>
    </cfRule>
  </conditionalFormatting>
  <conditionalFormatting sqref="A27">
    <cfRule type="expression" dxfId="18" priority="52" stopIfTrue="1">
      <formula>$T27="W.O."</formula>
    </cfRule>
    <cfRule type="expression" dxfId="17" priority="53" stopIfTrue="1">
      <formula>$H27="W.O."</formula>
    </cfRule>
  </conditionalFormatting>
  <conditionalFormatting sqref="A26:E26">
    <cfRule type="expression" dxfId="16" priority="24" stopIfTrue="1">
      <formula>$T26="W.O."</formula>
    </cfRule>
    <cfRule type="expression" dxfId="15" priority="25" stopIfTrue="1">
      <formula>$H26="W.O."</formula>
    </cfRule>
  </conditionalFormatting>
  <conditionalFormatting sqref="B27">
    <cfRule type="expression" dxfId="14" priority="20" stopIfTrue="1">
      <formula>$T27="W.O."</formula>
    </cfRule>
    <cfRule type="expression" dxfId="13" priority="21" stopIfTrue="1">
      <formula>$H27="W.O."</formula>
    </cfRule>
  </conditionalFormatting>
  <conditionalFormatting sqref="C27">
    <cfRule type="expression" dxfId="12" priority="18" stopIfTrue="1">
      <formula>$T27="W.O."</formula>
    </cfRule>
    <cfRule type="expression" dxfId="11" priority="19" stopIfTrue="1">
      <formula>$H27="W.O."</formula>
    </cfRule>
  </conditionalFormatting>
  <conditionalFormatting sqref="D27">
    <cfRule type="expression" dxfId="10" priority="16" stopIfTrue="1">
      <formula>$T27="W.O."</formula>
    </cfRule>
    <cfRule type="expression" dxfId="9" priority="17" stopIfTrue="1">
      <formula>$H27="W.O."</formula>
    </cfRule>
  </conditionalFormatting>
  <conditionalFormatting sqref="E27">
    <cfRule type="expression" dxfId="8" priority="14" stopIfTrue="1">
      <formula>$T27="W.O."</formula>
    </cfRule>
    <cfRule type="expression" dxfId="7" priority="15" stopIfTrue="1">
      <formula>$H27="W.O."</formula>
    </cfRule>
  </conditionalFormatting>
  <conditionalFormatting sqref="A14:C17">
    <cfRule type="duplicateValues" dxfId="6" priority="13" stopIfTrue="1"/>
  </conditionalFormatting>
  <conditionalFormatting sqref="P14:R17">
    <cfRule type="duplicateValues" dxfId="5" priority="12" stopIfTrue="1"/>
  </conditionalFormatting>
  <conditionalFormatting sqref="H12:O12 W12:AD12">
    <cfRule type="expression" dxfId="4" priority="10" stopIfTrue="1">
      <formula>AND($H$12&amp;$O$12&amp;$W$12&amp;$AD$12&lt;&gt;"",$H$12&amp;$O$12=$W$12&amp;$AD$12)</formula>
    </cfRule>
  </conditionalFormatting>
  <conditionalFormatting sqref="T21:Z30">
    <cfRule type="expression" dxfId="3" priority="3" stopIfTrue="1">
      <formula>$AC21&lt;2</formula>
    </cfRule>
    <cfRule type="expression" dxfId="2" priority="4" stopIfTrue="1">
      <formula>$AC21&gt;1</formula>
    </cfRule>
  </conditionalFormatting>
  <conditionalFormatting sqref="H21:N30">
    <cfRule type="expression" dxfId="1" priority="1" stopIfTrue="1">
      <formula>$AA21&lt;2</formula>
    </cfRule>
    <cfRule type="expression" dxfId="0" priority="2" stopIfTrue="1">
      <formula>$AA21&gt;1</formula>
    </cfRule>
  </conditionalFormatting>
  <dataValidations count="8">
    <dataValidation type="list" errorStyle="information" allowBlank="1" showInputMessage="1" showErrorMessage="1" error="Indiquez de préférence le NOM d'un des joueurs de l'équipe ABCD." sqref="A35:E35">
      <formula1>$E$14:$E$17</formula1>
    </dataValidation>
    <dataValidation type="list" errorStyle="information" allowBlank="1" showInputMessage="1" showErrorMessage="1" error="Indiquez de préférence le NOM d'un des joueurs de l'équipe XYZW." sqref="F35:J35">
      <formula1>$T$14:$T$17</formula1>
    </dataValidation>
    <dataValidation type="list" errorStyle="warning" allowBlank="1" showInputMessage="1" showErrorMessage="1" sqref="AD12">
      <formula1>"1,2,3,4,5,6,7,8,9,10,11,12,13,14,15"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C16">
      <formula1>"wo"</formula1>
    </dataValidation>
    <dataValidation type="list" allowBlank="1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P16:R16">
      <formula1>"wo"</formula1>
    </dataValidation>
    <dataValidation type="list" errorStyle="warning" allowBlank="1" showInputMessage="1" showErrorMessage="1" sqref="O12">
      <formula1>"1,2,3,4,5,6,7,8,9,10,11,12,13,14,15"</formula1>
    </dataValidation>
  </dataValidations>
  <printOptions horizontalCentered="1" verticalCentered="1"/>
  <pageMargins left="0" right="0" top="0" bottom="0" header="0" footer="0"/>
  <pageSetup paperSize="9" scale="86" orientation="landscape" r:id="rId1"/>
  <headerFooter alignWithMargins="0"/>
  <ignoredErrors>
    <ignoredError sqref="H25 T27 T25" formula="1"/>
  </ignoredErrors>
  <drawing r:id="rId2"/>
  <legacyDrawing r:id="rId3"/>
  <controls>
    <mc:AlternateContent xmlns:mc="http://schemas.openxmlformats.org/markup-compatibility/2006">
      <mc:Choice Requires="x14">
        <control shapeId="11275" r:id="rId4" name="CommandButton1">
          <controlPr defaultSize="0" autoLine="0" autoPict="0" r:id="rId5">
            <anchor moveWithCells="1" sizeWithCells="1">
              <from>
                <xdr:col>32</xdr:col>
                <xdr:colOff>38100</xdr:colOff>
                <xdr:row>7</xdr:row>
                <xdr:rowOff>123825</xdr:rowOff>
              </from>
              <to>
                <xdr:col>38</xdr:col>
                <xdr:colOff>57150</xdr:colOff>
                <xdr:row>9</xdr:row>
                <xdr:rowOff>28575</xdr:rowOff>
              </to>
            </anchor>
          </controlPr>
        </control>
      </mc:Choice>
      <mc:Fallback>
        <control shapeId="11275" r:id="rId4" name="CommandButton1"/>
      </mc:Fallback>
    </mc:AlternateContent>
    <mc:AlternateContent xmlns:mc="http://schemas.openxmlformats.org/markup-compatibility/2006">
      <mc:Choice Requires="x14">
        <control shapeId="11273" r:id="rId6" name="CommandInitFeuille">
          <controlPr defaultSize="0" autoLine="0" autoPict="0" r:id="rId7">
            <anchor moveWithCells="1" sizeWithCells="1">
              <from>
                <xdr:col>32</xdr:col>
                <xdr:colOff>38100</xdr:colOff>
                <xdr:row>3</xdr:row>
                <xdr:rowOff>38100</xdr:rowOff>
              </from>
              <to>
                <xdr:col>38</xdr:col>
                <xdr:colOff>57150</xdr:colOff>
                <xdr:row>4</xdr:row>
                <xdr:rowOff>66675</xdr:rowOff>
              </to>
            </anchor>
          </controlPr>
        </control>
      </mc:Choice>
      <mc:Fallback>
        <control shapeId="11273" r:id="rId6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Sélectionnez un club du Val-de-Marne existant svp.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 error="Sélectionnez un club du Val-de-Marne existant svp.">
          <x14:formula1>
            <xm:f>'Clubs-FFTT'!$A$2:$A$36</xm:f>
          </x14:formula1>
          <xm:sqref>H12:N12</xm:sqref>
        </x14:dataValidation>
        <x14:dataValidation type="list" allowBlank="1" showInputMessage="1" showErrorMessage="1" error="Sélectionnez un club du Val-de-Marne existant svp.">
          <x14:formula1>
            <xm:f>'Clubs-FFTT'!$A$2:$A$35</xm:f>
          </x14:formula1>
          <xm:sqref>H12:N12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A1:N4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1" s="338"/>
      <c r="C1" s="338"/>
      <c r="D1" s="338"/>
      <c r="E1" s="339">
        <v>1</v>
      </c>
      <c r="F1" s="340"/>
      <c r="G1" s="135"/>
      <c r="I1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1" s="338"/>
      <c r="K1" s="338"/>
      <c r="L1" s="338"/>
      <c r="M1" s="339">
        <f>E1+1</f>
        <v>2</v>
      </c>
      <c r="N1" s="340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28" t="str">
        <f>'rencontre 2 équipes'!H21</f>
        <v/>
      </c>
      <c r="B4" s="202"/>
      <c r="C4" s="202"/>
      <c r="D4" s="202"/>
      <c r="E4" s="202"/>
      <c r="F4" s="203"/>
      <c r="G4" s="136"/>
      <c r="I4" s="115" t="str">
        <f>'rencontre 2 équipes'!H22</f>
        <v/>
      </c>
      <c r="J4" s="202"/>
      <c r="K4" s="202"/>
      <c r="L4" s="202"/>
      <c r="M4" s="202"/>
      <c r="N4" s="203"/>
    </row>
    <row r="5" spans="1:14" ht="24.95" customHeight="1" x14ac:dyDescent="0.2">
      <c r="A5" s="129" t="s">
        <v>39</v>
      </c>
      <c r="F5" s="118"/>
      <c r="G5" s="136"/>
      <c r="I5" s="117" t="s">
        <v>39</v>
      </c>
      <c r="N5" s="118"/>
    </row>
    <row r="6" spans="1:14" ht="30" customHeight="1" x14ac:dyDescent="0.2">
      <c r="A6" s="132" t="str">
        <f>'rencontre 2 équipes'!T21</f>
        <v/>
      </c>
      <c r="B6" s="206"/>
      <c r="C6" s="206"/>
      <c r="D6" s="206"/>
      <c r="E6" s="206"/>
      <c r="F6" s="207"/>
      <c r="G6" s="136"/>
      <c r="I6" s="119" t="str">
        <f>'rencontre 2 équipes'!T22</f>
        <v/>
      </c>
      <c r="J6" s="206"/>
      <c r="K6" s="206"/>
      <c r="L6" s="206"/>
      <c r="M6" s="206"/>
      <c r="N6" s="207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9" s="338"/>
      <c r="C9" s="338"/>
      <c r="D9" s="338"/>
      <c r="E9" s="339">
        <f>E1+2</f>
        <v>3</v>
      </c>
      <c r="F9" s="340"/>
      <c r="G9" s="135"/>
      <c r="I9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9" s="338"/>
      <c r="K9" s="338"/>
      <c r="L9" s="338"/>
      <c r="M9" s="339">
        <f>M1+2</f>
        <v>4</v>
      </c>
      <c r="N9" s="340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2 équipes'!H23</f>
        <v/>
      </c>
      <c r="B12" s="202"/>
      <c r="C12" s="202"/>
      <c r="D12" s="202"/>
      <c r="E12" s="202"/>
      <c r="F12" s="203"/>
      <c r="G12" s="136"/>
      <c r="I12" s="115" t="str">
        <f>'rencontre 2 équipes'!H24</f>
        <v/>
      </c>
      <c r="J12" s="202"/>
      <c r="K12" s="202"/>
      <c r="L12" s="202"/>
      <c r="M12" s="202"/>
      <c r="N12" s="203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2 équipes'!T23</f>
        <v/>
      </c>
      <c r="B14" s="206"/>
      <c r="C14" s="206"/>
      <c r="D14" s="206"/>
      <c r="E14" s="206"/>
      <c r="F14" s="207"/>
      <c r="G14" s="136"/>
      <c r="I14" s="119" t="str">
        <f>'rencontre 2 équipes'!T24</f>
        <v/>
      </c>
      <c r="J14" s="206"/>
      <c r="K14" s="206"/>
      <c r="L14" s="206"/>
      <c r="M14" s="206"/>
      <c r="N14" s="207"/>
    </row>
    <row r="15" spans="1:14" ht="15" customHeight="1" x14ac:dyDescent="0.2">
      <c r="A15" s="137"/>
      <c r="B15" s="137"/>
      <c r="C15" s="137"/>
      <c r="D15" s="137"/>
      <c r="E15" s="137"/>
      <c r="F15" s="137"/>
      <c r="G15" s="138"/>
      <c r="H15" s="137"/>
      <c r="I15" s="137"/>
      <c r="J15" s="137"/>
      <c r="K15" s="137"/>
      <c r="L15" s="137"/>
      <c r="M15" s="137"/>
      <c r="N15" s="137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17" s="338"/>
      <c r="C17" s="338"/>
      <c r="D17" s="338"/>
      <c r="E17" s="339">
        <f>E9+2</f>
        <v>5</v>
      </c>
      <c r="F17" s="340"/>
      <c r="G17" s="135"/>
      <c r="I17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17" s="338"/>
      <c r="K17" s="338"/>
      <c r="L17" s="338"/>
      <c r="M17" s="339">
        <f>M9+2</f>
        <v>6</v>
      </c>
      <c r="N17" s="340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15" t="str">
        <f>'rencontre 2 équipes'!H25</f>
        <v xml:space="preserve"> - </v>
      </c>
      <c r="B20" s="202"/>
      <c r="C20" s="202"/>
      <c r="D20" s="202"/>
      <c r="E20" s="202"/>
      <c r="F20" s="203"/>
      <c r="G20" s="136"/>
      <c r="I20" s="115" t="str">
        <f>'rencontre 2 équipes'!H26</f>
        <v/>
      </c>
      <c r="J20" s="202"/>
      <c r="K20" s="202"/>
      <c r="L20" s="202"/>
      <c r="M20" s="202"/>
      <c r="N20" s="203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2 équipes'!T25</f>
        <v xml:space="preserve"> - </v>
      </c>
      <c r="B22" s="206"/>
      <c r="C22" s="206"/>
      <c r="D22" s="206"/>
      <c r="E22" s="206"/>
      <c r="F22" s="207"/>
      <c r="G22" s="136"/>
      <c r="I22" s="119" t="str">
        <f>'rencontre 2 équipes'!T26</f>
        <v/>
      </c>
      <c r="J22" s="206"/>
      <c r="K22" s="206"/>
      <c r="L22" s="206"/>
      <c r="M22" s="206"/>
      <c r="N22" s="207"/>
    </row>
    <row r="23" spans="1:14" ht="15" customHeight="1" x14ac:dyDescent="0.2">
      <c r="A23" s="137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  <c r="N23" s="137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25" s="338"/>
      <c r="C25" s="338"/>
      <c r="D25" s="338"/>
      <c r="E25" s="339">
        <v>7</v>
      </c>
      <c r="F25" s="340"/>
      <c r="G25" s="135"/>
      <c r="I25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25" s="338"/>
      <c r="K25" s="338"/>
      <c r="L25" s="338"/>
      <c r="M25" s="339">
        <v>8</v>
      </c>
      <c r="N25" s="340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2 équipes'!H27</f>
        <v/>
      </c>
      <c r="B28" s="202"/>
      <c r="C28" s="202"/>
      <c r="D28" s="202"/>
      <c r="E28" s="202"/>
      <c r="F28" s="203"/>
      <c r="G28" s="136"/>
      <c r="I28" s="115" t="str">
        <f>'rencontre 2 équipes'!H28</f>
        <v/>
      </c>
      <c r="J28" s="202"/>
      <c r="K28" s="202"/>
      <c r="L28" s="202"/>
      <c r="M28" s="202"/>
      <c r="N28" s="203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2 équipes'!T27</f>
        <v/>
      </c>
      <c r="B30" s="206"/>
      <c r="C30" s="206"/>
      <c r="D30" s="206"/>
      <c r="E30" s="206"/>
      <c r="F30" s="207"/>
      <c r="G30" s="136"/>
      <c r="I30" s="119" t="str">
        <f>'rencontre 2 équipes'!T28</f>
        <v/>
      </c>
      <c r="J30" s="206"/>
      <c r="K30" s="206"/>
      <c r="L30" s="206"/>
      <c r="M30" s="206"/>
      <c r="N30" s="207"/>
    </row>
    <row r="31" spans="1:14" ht="30" hidden="1" customHeight="1" x14ac:dyDescent="0.2">
      <c r="A31" s="137"/>
      <c r="B31" s="137"/>
      <c r="C31" s="137"/>
      <c r="D31" s="137"/>
      <c r="E31" s="137"/>
      <c r="F31" s="137"/>
      <c r="G31" s="138"/>
      <c r="H31" s="137"/>
      <c r="I31" s="137"/>
      <c r="J31" s="137"/>
      <c r="K31" s="137"/>
      <c r="L31" s="137"/>
      <c r="M31" s="137"/>
      <c r="N31" s="137"/>
    </row>
    <row r="32" spans="1:14" ht="30" hidden="1" customHeight="1" x14ac:dyDescent="0.2">
      <c r="A32" s="155"/>
      <c r="B32" s="155">
        <v>11</v>
      </c>
      <c r="C32" s="155">
        <v>2</v>
      </c>
      <c r="D32" s="155">
        <v>11</v>
      </c>
      <c r="E32" s="155">
        <v>4</v>
      </c>
      <c r="F32" s="155">
        <v>11</v>
      </c>
      <c r="G32" s="156"/>
      <c r="H32" s="155"/>
      <c r="I32" s="155"/>
      <c r="J32" s="155">
        <v>1</v>
      </c>
      <c r="K32" s="155">
        <v>11</v>
      </c>
      <c r="L32" s="155">
        <v>3</v>
      </c>
      <c r="M32" s="155">
        <v>11</v>
      </c>
      <c r="N32" s="155">
        <v>5</v>
      </c>
    </row>
    <row r="33" spans="1:14" s="109" customFormat="1" ht="50.1" customHeight="1" x14ac:dyDescent="0.2">
      <c r="A33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33" s="338"/>
      <c r="C33" s="338"/>
      <c r="D33" s="338"/>
      <c r="E33" s="339">
        <f>E25+2</f>
        <v>9</v>
      </c>
      <c r="F33" s="340"/>
      <c r="G33" s="135"/>
      <c r="I33" s="337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33" s="338"/>
      <c r="K33" s="338"/>
      <c r="L33" s="338"/>
      <c r="M33" s="339">
        <v>10</v>
      </c>
      <c r="N33" s="340"/>
    </row>
    <row r="34" spans="1:14" s="109" customFormat="1" ht="24.95" customHeight="1" x14ac:dyDescent="0.2">
      <c r="A34" s="110" t="s">
        <v>137</v>
      </c>
      <c r="B34" s="335" t="s">
        <v>138</v>
      </c>
      <c r="C34" s="335"/>
      <c r="D34" s="111" t="s">
        <v>143</v>
      </c>
      <c r="E34" s="335" t="s">
        <v>139</v>
      </c>
      <c r="F34" s="336"/>
      <c r="G34" s="135"/>
      <c r="I34" s="110" t="s">
        <v>137</v>
      </c>
      <c r="J34" s="335" t="s">
        <v>138</v>
      </c>
      <c r="K34" s="335"/>
      <c r="L34" s="111" t="s">
        <v>143</v>
      </c>
      <c r="M34" s="335" t="s">
        <v>139</v>
      </c>
      <c r="N34" s="336"/>
    </row>
    <row r="35" spans="1:14" s="109" customFormat="1" ht="24.95" customHeight="1" x14ac:dyDescent="0.2">
      <c r="A35" s="112" t="s">
        <v>140</v>
      </c>
      <c r="B35" s="113">
        <v>1</v>
      </c>
      <c r="C35" s="113">
        <v>2</v>
      </c>
      <c r="D35" s="113">
        <v>3</v>
      </c>
      <c r="E35" s="113">
        <v>4</v>
      </c>
      <c r="F35" s="114">
        <v>5</v>
      </c>
      <c r="G35" s="135"/>
      <c r="I35" s="112" t="s">
        <v>140</v>
      </c>
      <c r="J35" s="113">
        <v>1</v>
      </c>
      <c r="K35" s="113">
        <v>2</v>
      </c>
      <c r="L35" s="113">
        <v>3</v>
      </c>
      <c r="M35" s="113">
        <v>4</v>
      </c>
      <c r="N35" s="114">
        <v>5</v>
      </c>
    </row>
    <row r="36" spans="1:14" ht="30" customHeight="1" x14ac:dyDescent="0.2">
      <c r="A36" s="115" t="str">
        <f>'rencontre 2 équipes'!H29</f>
        <v/>
      </c>
      <c r="B36" s="202"/>
      <c r="C36" s="202"/>
      <c r="D36" s="202"/>
      <c r="E36" s="202"/>
      <c r="F36" s="203"/>
      <c r="G36" s="136"/>
      <c r="I36" s="115" t="str">
        <f>'rencontre 2 équipes'!H30</f>
        <v/>
      </c>
      <c r="J36" s="202"/>
      <c r="K36" s="202"/>
      <c r="L36" s="202"/>
      <c r="M36" s="202"/>
      <c r="N36" s="203"/>
    </row>
    <row r="37" spans="1:14" ht="24.95" customHeight="1" x14ac:dyDescent="0.2">
      <c r="A37" s="117" t="s">
        <v>39</v>
      </c>
      <c r="F37" s="118"/>
      <c r="G37" s="136"/>
      <c r="I37" s="117" t="s">
        <v>39</v>
      </c>
      <c r="N37" s="118"/>
    </row>
    <row r="38" spans="1:14" ht="30" customHeight="1" x14ac:dyDescent="0.2">
      <c r="A38" s="119" t="str">
        <f>'rencontre 2 équipes'!T29</f>
        <v/>
      </c>
      <c r="B38" s="206"/>
      <c r="C38" s="206"/>
      <c r="D38" s="206"/>
      <c r="E38" s="206"/>
      <c r="F38" s="207"/>
      <c r="G38" s="136"/>
      <c r="I38" s="119" t="str">
        <f>'rencontre 2 équipes'!T30</f>
        <v/>
      </c>
      <c r="J38" s="206"/>
      <c r="K38" s="206"/>
      <c r="L38" s="206"/>
      <c r="M38" s="206"/>
      <c r="N38" s="207"/>
    </row>
    <row r="40" spans="1:14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</row>
  </sheetData>
  <sheetProtection algorithmName="SHA-512" hashValue="gC5TlwNf7x6ZaTbpBRZArwUMqU3BXNj74n3kV6COvPDSVUQnJm0l3nJgZ2TqUfGTZWVQTLI2HGHfO5io/cwSFA==" saltValue="2S7o0qCKGnSimgbekII9yw==" spinCount="100000" sheet="1" scenarios="1" insertRows="0" autoFilter="0"/>
  <mergeCells count="40">
    <mergeCell ref="J26:K26"/>
    <mergeCell ref="M26:N26"/>
    <mergeCell ref="B26:C26"/>
    <mergeCell ref="E26:F26"/>
    <mergeCell ref="B18:C18"/>
    <mergeCell ref="E18:F18"/>
    <mergeCell ref="J18:K18"/>
    <mergeCell ref="M18:N18"/>
    <mergeCell ref="E25:F25"/>
    <mergeCell ref="M25:N25"/>
    <mergeCell ref="A25:D25"/>
    <mergeCell ref="I25:L25"/>
    <mergeCell ref="J10:K10"/>
    <mergeCell ref="M10:N10"/>
    <mergeCell ref="E17:F17"/>
    <mergeCell ref="M17:N17"/>
    <mergeCell ref="B10:C10"/>
    <mergeCell ref="E10:F10"/>
    <mergeCell ref="A17:D17"/>
    <mergeCell ref="I17:L17"/>
    <mergeCell ref="M9:N9"/>
    <mergeCell ref="E9:F9"/>
    <mergeCell ref="E2:F2"/>
    <mergeCell ref="B2:C2"/>
    <mergeCell ref="A9:D9"/>
    <mergeCell ref="I9:L9"/>
    <mergeCell ref="M1:N1"/>
    <mergeCell ref="J2:K2"/>
    <mergeCell ref="M2:N2"/>
    <mergeCell ref="E1:F1"/>
    <mergeCell ref="A1:D1"/>
    <mergeCell ref="I1:L1"/>
    <mergeCell ref="E33:F33"/>
    <mergeCell ref="M33:N33"/>
    <mergeCell ref="B34:C34"/>
    <mergeCell ref="E34:F34"/>
    <mergeCell ref="J34:K34"/>
    <mergeCell ref="M34:N34"/>
    <mergeCell ref="A33:D33"/>
    <mergeCell ref="I33:L33"/>
  </mergeCells>
  <printOptions horizontalCentered="1"/>
  <pageMargins left="0.19685039370078741" right="0.19685039370078741" top="0.25590551181102361" bottom="0.19685039370078741" header="0.19685039370078741" footer="0.19685039370078741"/>
  <pageSetup paperSize="9" fitToHeight="0" orientation="portrait" r:id="rId1"/>
  <rowBreaks count="1" manualBreakCount="1">
    <brk id="3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theme="0" tint="-0.14999847407452621"/>
  </sheetPr>
  <dimension ref="A1:AD100"/>
  <sheetViews>
    <sheetView zoomScaleNormal="100" zoomScaleSheetLayoutView="160" workbookViewId="0">
      <selection activeCell="A11" sqref="A11"/>
    </sheetView>
  </sheetViews>
  <sheetFormatPr baseColWidth="10" defaultRowHeight="12.75" x14ac:dyDescent="0.2"/>
  <cols>
    <col min="1" max="1" width="35" style="10" customWidth="1"/>
    <col min="2" max="6" width="7.7109375" style="10" customWidth="1"/>
    <col min="7" max="16384" width="11.42578125" style="10"/>
  </cols>
  <sheetData>
    <row r="1" spans="1:30" ht="60" customHeight="1" x14ac:dyDescent="0.2">
      <c r="A1" s="473" t="s">
        <v>2061</v>
      </c>
      <c r="B1" s="474"/>
      <c r="C1" s="474"/>
      <c r="D1" s="472" t="s">
        <v>1165</v>
      </c>
      <c r="E1" s="472"/>
      <c r="F1" s="158">
        <v>10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30" s="8" customFormat="1" ht="30" customHeight="1" x14ac:dyDescent="0.2">
      <c r="A2" s="163" t="s">
        <v>140</v>
      </c>
      <c r="B2" s="164">
        <v>1</v>
      </c>
      <c r="C2" s="164">
        <v>2</v>
      </c>
      <c r="D2" s="164">
        <v>3</v>
      </c>
      <c r="E2" s="164">
        <v>4</v>
      </c>
      <c r="F2" s="159">
        <v>5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30" s="179" customFormat="1" ht="30" customHeight="1" x14ac:dyDescent="0.2">
      <c r="A3" s="160" t="s">
        <v>2062</v>
      </c>
      <c r="B3" s="208"/>
      <c r="C3" s="208"/>
      <c r="D3" s="208"/>
      <c r="E3" s="208"/>
      <c r="F3" s="209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9"/>
      <c r="AB3" s="169"/>
      <c r="AC3" s="169"/>
      <c r="AD3" s="169"/>
    </row>
    <row r="4" spans="1:30" ht="30" customHeight="1" x14ac:dyDescent="0.2">
      <c r="A4" s="163" t="s">
        <v>39</v>
      </c>
      <c r="B4" s="161"/>
      <c r="C4" s="161"/>
      <c r="D4" s="161"/>
      <c r="E4" s="161"/>
      <c r="F4" s="162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30" s="179" customFormat="1" ht="30" customHeight="1" x14ac:dyDescent="0.2">
      <c r="A5" s="160" t="s">
        <v>2063</v>
      </c>
      <c r="B5" s="208"/>
      <c r="C5" s="208"/>
      <c r="D5" s="208"/>
      <c r="E5" s="208"/>
      <c r="F5" s="209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</row>
    <row r="6" spans="1:30" ht="39.950000000000003" customHeight="1" thickBot="1" x14ac:dyDescent="0.25">
      <c r="A6" s="469"/>
      <c r="B6" s="470"/>
      <c r="C6" s="470"/>
      <c r="D6" s="470"/>
      <c r="E6" s="470"/>
      <c r="F6" s="471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30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spans="1:30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spans="1:30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spans="1:30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spans="1:30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spans="1:30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spans="1:30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30" x14ac:dyDescent="0.2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spans="1:30" x14ac:dyDescent="0.2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spans="1:30" x14ac:dyDescent="0.2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spans="1:26" x14ac:dyDescent="0.2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spans="1:26" x14ac:dyDescent="0.2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spans="1:26" x14ac:dyDescent="0.2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x14ac:dyDescent="0.2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x14ac:dyDescent="0.2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</sheetData>
  <sheetProtection algorithmName="SHA-512" hashValue="Dd6Wq0FDBxG8BhzrRhtCHrIPBC2nUAcjdQT1btF86LjwQrCc3pPKa9rQwRfHSt4MNmnZT+YIUwDRjplh/vlwWg==" saltValue="+fs2onErxSir1CA4f5PeTw==" spinCount="100000" sheet="1" scenarios="1" insertRows="0" autoFilter="0"/>
  <mergeCells count="3">
    <mergeCell ref="A6:F6"/>
    <mergeCell ref="D1:E1"/>
    <mergeCell ref="A1:C1"/>
  </mergeCells>
  <dataValidations count="1">
    <dataValidation type="whole" allowBlank="1" showInputMessage="1" showErrorMessage="1" sqref="B3:F3 B5 C5 D5 E5 F5">
      <formula1>0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Button 1">
              <controlPr defaultSize="0" print="0" autoFill="0" autoPict="0" macro="[0]!EffacerScore">
                <anchor moveWithCells="1" sizeWithCells="1">
                  <from>
                    <xdr:col>0</xdr:col>
                    <xdr:colOff>1104900</xdr:colOff>
                    <xdr:row>5</xdr:row>
                    <xdr:rowOff>142875</xdr:rowOff>
                  </from>
                  <to>
                    <xdr:col>0</xdr:col>
                    <xdr:colOff>1866900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2" r:id="rId5" name="Button 2">
              <controlPr defaultSize="0" print="0" autoFill="0" autoPict="0" macro="[0]!ValiderScore">
                <anchor moveWithCells="1" sizeWithCells="1">
                  <from>
                    <xdr:col>0</xdr:col>
                    <xdr:colOff>2066925</xdr:colOff>
                    <xdr:row>5</xdr:row>
                    <xdr:rowOff>142875</xdr:rowOff>
                  </from>
                  <to>
                    <xdr:col>2</xdr:col>
                    <xdr:colOff>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3" r:id="rId6" name="Button 3">
              <controlPr defaultSize="0" print="0" autoFill="0" autoPict="0" macro="[0]!EnregScore">
                <anchor moveWithCells="1" sizeWithCells="1">
                  <from>
                    <xdr:col>3</xdr:col>
                    <xdr:colOff>504825</xdr:colOff>
                    <xdr:row>5</xdr:row>
                    <xdr:rowOff>142875</xdr:rowOff>
                  </from>
                  <to>
                    <xdr:col>5</xdr:col>
                    <xdr:colOff>361950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4" r:id="rId7" name="Button 4">
              <controlPr defaultSize="0" print="0" autoFill="0" autoPict="0" macro="[0]!RetourRencontre">
                <anchor moveWithCells="1" sizeWithCells="1">
                  <from>
                    <xdr:col>0</xdr:col>
                    <xdr:colOff>142875</xdr:colOff>
                    <xdr:row>5</xdr:row>
                    <xdr:rowOff>142875</xdr:rowOff>
                  </from>
                  <to>
                    <xdr:col>0</xdr:col>
                    <xdr:colOff>904875</xdr:colOff>
                    <xdr:row>5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sqref="A1:G1"/>
      <selection pane="bottomLeft" activeCell="A11" sqref="A11"/>
    </sheetView>
  </sheetViews>
  <sheetFormatPr baseColWidth="10" defaultColWidth="11.42578125" defaultRowHeight="15" x14ac:dyDescent="0.2"/>
  <cols>
    <col min="1" max="1" width="43.140625" style="15" bestFit="1" customWidth="1"/>
    <col min="2" max="2" width="15.28515625" style="101" customWidth="1"/>
    <col min="3" max="3" width="25.140625" style="15" bestFit="1" customWidth="1"/>
    <col min="4" max="4" width="77.28515625" style="15" bestFit="1" customWidth="1"/>
    <col min="5" max="5" width="15.42578125" style="15" bestFit="1" customWidth="1"/>
    <col min="6" max="16384" width="11.42578125" style="15"/>
  </cols>
  <sheetData>
    <row r="1" spans="1:5" s="104" customFormat="1" ht="30" customHeight="1" x14ac:dyDescent="0.2">
      <c r="A1" s="102" t="s">
        <v>390</v>
      </c>
      <c r="B1" s="103" t="s">
        <v>404</v>
      </c>
      <c r="C1" s="102" t="s">
        <v>389</v>
      </c>
      <c r="D1" s="102" t="s">
        <v>391</v>
      </c>
      <c r="E1" s="102" t="s">
        <v>392</v>
      </c>
    </row>
    <row r="2" spans="1:5" x14ac:dyDescent="0.2">
      <c r="A2" s="15" t="s">
        <v>1179</v>
      </c>
      <c r="B2" s="144" t="s">
        <v>1103</v>
      </c>
      <c r="C2" s="93" t="s">
        <v>15</v>
      </c>
      <c r="D2" s="107" t="s">
        <v>388</v>
      </c>
    </row>
    <row r="3" spans="1:5" x14ac:dyDescent="0.2">
      <c r="A3" s="105" t="s">
        <v>602</v>
      </c>
      <c r="B3" s="144" t="s">
        <v>1110</v>
      </c>
      <c r="C3" s="106" t="s">
        <v>7</v>
      </c>
      <c r="D3" s="106" t="s">
        <v>11</v>
      </c>
    </row>
    <row r="4" spans="1:5" x14ac:dyDescent="0.2">
      <c r="A4" s="15" t="s">
        <v>182</v>
      </c>
      <c r="B4" s="144" t="s">
        <v>1120</v>
      </c>
      <c r="C4" s="93" t="s">
        <v>5</v>
      </c>
      <c r="D4" s="106" t="s">
        <v>419</v>
      </c>
    </row>
    <row r="5" spans="1:5" x14ac:dyDescent="0.2">
      <c r="A5" s="15" t="s">
        <v>1352</v>
      </c>
      <c r="B5" s="144" t="s">
        <v>2083</v>
      </c>
      <c r="C5" s="15" t="s">
        <v>409</v>
      </c>
      <c r="D5" s="15" t="s">
        <v>2085</v>
      </c>
    </row>
    <row r="6" spans="1:5" x14ac:dyDescent="0.2">
      <c r="A6" s="15" t="s">
        <v>177</v>
      </c>
      <c r="B6" s="144" t="s">
        <v>1128</v>
      </c>
      <c r="C6" s="93" t="s">
        <v>8</v>
      </c>
      <c r="D6" s="106" t="s">
        <v>421</v>
      </c>
    </row>
    <row r="7" spans="1:5" x14ac:dyDescent="0.2">
      <c r="A7" s="15" t="s">
        <v>811</v>
      </c>
      <c r="B7" s="145" t="s">
        <v>1129</v>
      </c>
      <c r="C7" s="15" t="s">
        <v>822</v>
      </c>
      <c r="D7" s="15" t="s">
        <v>823</v>
      </c>
    </row>
    <row r="8" spans="1:5" x14ac:dyDescent="0.2">
      <c r="A8" s="15" t="s">
        <v>816</v>
      </c>
      <c r="B8" s="144" t="s">
        <v>1135</v>
      </c>
      <c r="C8" s="15" t="s">
        <v>409</v>
      </c>
      <c r="D8" s="15" t="s">
        <v>2085</v>
      </c>
    </row>
    <row r="9" spans="1:5" x14ac:dyDescent="0.2">
      <c r="A9" s="15" t="s">
        <v>208</v>
      </c>
      <c r="B9" s="144" t="s">
        <v>1118</v>
      </c>
      <c r="C9" s="93" t="s">
        <v>103</v>
      </c>
      <c r="D9" s="106" t="s">
        <v>13</v>
      </c>
    </row>
    <row r="10" spans="1:5" x14ac:dyDescent="0.2">
      <c r="A10" s="15" t="s">
        <v>221</v>
      </c>
      <c r="B10" s="144" t="s">
        <v>1123</v>
      </c>
      <c r="C10" s="93" t="s">
        <v>104</v>
      </c>
      <c r="D10" s="106" t="s">
        <v>2086</v>
      </c>
    </row>
    <row r="11" spans="1:5" x14ac:dyDescent="0.2">
      <c r="A11" s="15" t="s">
        <v>305</v>
      </c>
      <c r="B11" s="144" t="s">
        <v>1109</v>
      </c>
      <c r="C11" s="93" t="s">
        <v>111</v>
      </c>
      <c r="D11" s="106" t="s">
        <v>394</v>
      </c>
    </row>
    <row r="12" spans="1:5" x14ac:dyDescent="0.2">
      <c r="A12" s="105" t="s">
        <v>598</v>
      </c>
      <c r="B12" s="144" t="s">
        <v>1113</v>
      </c>
      <c r="C12" s="93" t="s">
        <v>6</v>
      </c>
      <c r="D12" s="106" t="s">
        <v>420</v>
      </c>
    </row>
    <row r="13" spans="1:5" x14ac:dyDescent="0.2">
      <c r="A13" s="105" t="s">
        <v>603</v>
      </c>
      <c r="B13" s="144" t="s">
        <v>1099</v>
      </c>
      <c r="C13" s="93" t="s">
        <v>106</v>
      </c>
      <c r="D13" s="106" t="s">
        <v>3</v>
      </c>
    </row>
    <row r="14" spans="1:5" x14ac:dyDescent="0.2">
      <c r="A14" s="15" t="s">
        <v>264</v>
      </c>
      <c r="B14" s="144" t="s">
        <v>1098</v>
      </c>
      <c r="C14" s="93" t="s">
        <v>107</v>
      </c>
      <c r="D14" s="106" t="s">
        <v>394</v>
      </c>
    </row>
    <row r="15" spans="1:5" x14ac:dyDescent="0.2">
      <c r="A15" s="15" t="s">
        <v>204</v>
      </c>
      <c r="B15" s="144" t="s">
        <v>1117</v>
      </c>
      <c r="C15" s="93" t="s">
        <v>108</v>
      </c>
      <c r="D15" s="106" t="s">
        <v>16</v>
      </c>
    </row>
    <row r="16" spans="1:5" x14ac:dyDescent="0.2">
      <c r="A16" s="105" t="s">
        <v>599</v>
      </c>
      <c r="B16" s="144" t="s">
        <v>1095</v>
      </c>
      <c r="C16" s="93" t="s">
        <v>109</v>
      </c>
      <c r="D16" s="106" t="s">
        <v>2</v>
      </c>
    </row>
    <row r="17" spans="1:4" x14ac:dyDescent="0.2">
      <c r="A17" s="15" t="s">
        <v>351</v>
      </c>
      <c r="B17" s="144" t="s">
        <v>1127</v>
      </c>
      <c r="C17" s="15" t="s">
        <v>410</v>
      </c>
      <c r="D17" s="15" t="s">
        <v>416</v>
      </c>
    </row>
    <row r="18" spans="1:4" x14ac:dyDescent="0.2">
      <c r="A18" s="15" t="s">
        <v>344</v>
      </c>
      <c r="B18" s="144" t="s">
        <v>1133</v>
      </c>
      <c r="C18" s="93" t="s">
        <v>110</v>
      </c>
      <c r="D18" s="106" t="s">
        <v>9</v>
      </c>
    </row>
    <row r="19" spans="1:4" x14ac:dyDescent="0.2">
      <c r="A19" s="15" t="s">
        <v>2125</v>
      </c>
      <c r="B19" s="144" t="s">
        <v>1112</v>
      </c>
      <c r="C19" s="93" t="s">
        <v>393</v>
      </c>
      <c r="D19" s="106" t="s">
        <v>10</v>
      </c>
    </row>
    <row r="20" spans="1:4" x14ac:dyDescent="0.2">
      <c r="A20" s="15" t="s">
        <v>232</v>
      </c>
      <c r="B20" s="144" t="s">
        <v>1121</v>
      </c>
      <c r="C20" s="93" t="s">
        <v>112</v>
      </c>
      <c r="D20" s="107" t="s">
        <v>121</v>
      </c>
    </row>
    <row r="21" spans="1:4" x14ac:dyDescent="0.2">
      <c r="A21" s="105" t="s">
        <v>604</v>
      </c>
      <c r="B21" s="144" t="s">
        <v>1134</v>
      </c>
      <c r="C21" s="93" t="s">
        <v>122</v>
      </c>
      <c r="D21" s="107" t="s">
        <v>123</v>
      </c>
    </row>
    <row r="22" spans="1:4" x14ac:dyDescent="0.2">
      <c r="A22" s="15" t="s">
        <v>385</v>
      </c>
      <c r="B22" s="144" t="s">
        <v>1131</v>
      </c>
      <c r="C22" s="15" t="s">
        <v>412</v>
      </c>
      <c r="D22" s="15" t="s">
        <v>417</v>
      </c>
    </row>
    <row r="23" spans="1:4" x14ac:dyDescent="0.2">
      <c r="A23" s="15" t="s">
        <v>190</v>
      </c>
      <c r="B23" s="144" t="s">
        <v>1101</v>
      </c>
      <c r="C23" s="93" t="s">
        <v>113</v>
      </c>
      <c r="D23" s="106" t="s">
        <v>20</v>
      </c>
    </row>
    <row r="24" spans="1:4" x14ac:dyDescent="0.2">
      <c r="A24" s="15" t="s">
        <v>180</v>
      </c>
      <c r="B24" s="144" t="s">
        <v>1090</v>
      </c>
      <c r="C24" s="93" t="s">
        <v>411</v>
      </c>
      <c r="D24" s="106" t="s">
        <v>422</v>
      </c>
    </row>
    <row r="25" spans="1:4" x14ac:dyDescent="0.2">
      <c r="A25" s="105" t="s">
        <v>601</v>
      </c>
      <c r="B25" s="144" t="s">
        <v>1115</v>
      </c>
      <c r="C25" s="93" t="s">
        <v>114</v>
      </c>
      <c r="D25" s="106" t="s">
        <v>102</v>
      </c>
    </row>
    <row r="26" spans="1:4" x14ac:dyDescent="0.2">
      <c r="A26" s="15" t="s">
        <v>330</v>
      </c>
      <c r="B26" s="144" t="s">
        <v>1124</v>
      </c>
      <c r="C26" s="93" t="s">
        <v>105</v>
      </c>
      <c r="D26" s="106" t="s">
        <v>418</v>
      </c>
    </row>
    <row r="27" spans="1:4" x14ac:dyDescent="0.2">
      <c r="A27" s="15" t="s">
        <v>1786</v>
      </c>
      <c r="B27" s="144" t="s">
        <v>1125</v>
      </c>
      <c r="C27" s="93" t="s">
        <v>14</v>
      </c>
      <c r="D27" s="106" t="s">
        <v>17</v>
      </c>
    </row>
    <row r="28" spans="1:4" x14ac:dyDescent="0.2">
      <c r="A28" s="15" t="s">
        <v>350</v>
      </c>
      <c r="B28" s="144" t="s">
        <v>1130</v>
      </c>
      <c r="C28" s="93" t="s">
        <v>115</v>
      </c>
      <c r="D28" s="106" t="s">
        <v>0</v>
      </c>
    </row>
    <row r="29" spans="1:4" x14ac:dyDescent="0.2">
      <c r="A29" s="15" t="s">
        <v>229</v>
      </c>
      <c r="B29" s="144" t="s">
        <v>1111</v>
      </c>
      <c r="C29" s="93" t="s">
        <v>117</v>
      </c>
      <c r="D29" s="106" t="s">
        <v>18</v>
      </c>
    </row>
    <row r="30" spans="1:4" x14ac:dyDescent="0.2">
      <c r="A30" s="15" t="s">
        <v>240</v>
      </c>
      <c r="B30" s="144" t="s">
        <v>1116</v>
      </c>
      <c r="C30" s="106" t="s">
        <v>1</v>
      </c>
      <c r="D30" s="106" t="s">
        <v>19</v>
      </c>
    </row>
    <row r="31" spans="1:4" x14ac:dyDescent="0.2">
      <c r="A31" s="105" t="s">
        <v>600</v>
      </c>
      <c r="B31" s="144" t="s">
        <v>1107</v>
      </c>
      <c r="C31" s="15" t="s">
        <v>413</v>
      </c>
      <c r="D31" s="15" t="s">
        <v>415</v>
      </c>
    </row>
    <row r="32" spans="1:4" x14ac:dyDescent="0.2">
      <c r="A32" s="15" t="s">
        <v>476</v>
      </c>
      <c r="B32" s="144" t="s">
        <v>1092</v>
      </c>
      <c r="C32" s="93" t="s">
        <v>414</v>
      </c>
      <c r="D32" s="106" t="s">
        <v>124</v>
      </c>
    </row>
    <row r="33" spans="1:4" x14ac:dyDescent="0.2">
      <c r="A33" s="15" t="s">
        <v>349</v>
      </c>
      <c r="B33" s="144" t="s">
        <v>1126</v>
      </c>
      <c r="C33" s="106" t="s">
        <v>119</v>
      </c>
      <c r="D33" s="106" t="s">
        <v>120</v>
      </c>
    </row>
    <row r="34" spans="1:4" x14ac:dyDescent="0.2">
      <c r="A34" s="15" t="s">
        <v>225</v>
      </c>
      <c r="B34" s="144" t="s">
        <v>1122</v>
      </c>
      <c r="C34" s="106" t="s">
        <v>118</v>
      </c>
      <c r="D34" s="106" t="s">
        <v>12</v>
      </c>
    </row>
    <row r="35" spans="1:4" x14ac:dyDescent="0.2">
      <c r="A35" s="15" t="s">
        <v>267</v>
      </c>
      <c r="B35" s="144" t="s">
        <v>1105</v>
      </c>
      <c r="C35" s="93" t="s">
        <v>4</v>
      </c>
      <c r="D35" s="106" t="s">
        <v>163</v>
      </c>
    </row>
    <row r="36" spans="1:4" x14ac:dyDescent="0.2">
      <c r="A36" s="15" t="s">
        <v>477</v>
      </c>
      <c r="B36" s="144" t="s">
        <v>1119</v>
      </c>
      <c r="C36" s="93" t="s">
        <v>116</v>
      </c>
      <c r="D36" s="106" t="s">
        <v>2084</v>
      </c>
    </row>
  </sheetData>
  <sheetProtection algorithmName="SHA-512" hashValue="TXt470+qNh9zsoriHy9AMqHhYg0UYCf035abeIPpGC+jOz9xyvnwBG27Uegv4mYxduPZ05DnUKJ2woK2SQEuAg==" saltValue="FnFsslt0DPx8Rt9rSZcoEQ==" spinCount="100000" sheet="1" scenarios="1" insertRows="0" autoFilter="0"/>
  <autoFilter ref="A1:E35"/>
  <sortState ref="A2:E36">
    <sortCondition ref="A2:A36"/>
    <sortCondition ref="B2:B36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8849" r:id="rId4" name="CommandButton1">
          <controlPr defaultSize="0" autoLine="0" r:id="rId5">
            <anchor moveWithCells="1" sizeWithCells="1">
              <from>
                <xdr:col>3</xdr:col>
                <xdr:colOff>1295400</xdr:colOff>
                <xdr:row>0</xdr:row>
                <xdr:rowOff>57150</xdr:rowOff>
              </from>
              <to>
                <xdr:col>3</xdr:col>
                <xdr:colOff>2981325</xdr:colOff>
                <xdr:row>0</xdr:row>
                <xdr:rowOff>333375</xdr:rowOff>
              </to>
            </anchor>
          </controlPr>
        </control>
      </mc:Choice>
      <mc:Fallback>
        <control shapeId="78849" r:id="rId4" name="CommandButton1"/>
      </mc:Fallback>
    </mc:AlternateContent>
    <mc:AlternateContent xmlns:mc="http://schemas.openxmlformats.org/markup-compatibility/2006">
      <mc:Choice Requires="x14">
        <control shapeId="78850" r:id="rId6" name="Button 2">
          <controlPr defaultSize="0" print="0" autoFill="0" autoPict="0" macro="[0]!RetourRencontre">
            <anchor moveWithCells="1">
              <from>
                <xdr:col>0</xdr:col>
                <xdr:colOff>1695450</xdr:colOff>
                <xdr:row>0</xdr:row>
                <xdr:rowOff>66675</xdr:rowOff>
              </from>
              <to>
                <xdr:col>0</xdr:col>
                <xdr:colOff>2447925</xdr:colOff>
                <xdr:row>0</xdr:row>
                <xdr:rowOff>323850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1A5499"/>
    <pageSetUpPr fitToPage="1"/>
  </sheetPr>
  <dimension ref="A1:AV34"/>
  <sheetViews>
    <sheetView topLeftCell="A10"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8" ht="35.1" customHeight="1" x14ac:dyDescent="0.2">
      <c r="A1" s="157"/>
      <c r="B1" s="15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8" ht="45" customHeight="1" x14ac:dyDescent="0.2">
      <c r="A2" s="157"/>
      <c r="B2" s="15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>
        <f>IF(H12="","",Renseignements!B2)</f>
        <v>5</v>
      </c>
      <c r="AB2" s="256"/>
      <c r="AC2" s="256"/>
      <c r="AD2" s="257"/>
      <c r="AG2" s="279" t="s">
        <v>152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  <c r="AV2" s="226"/>
    </row>
    <row r="3" spans="1:48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8" ht="20.100000000000001" customHeight="1" x14ac:dyDescent="0.2">
      <c r="A4" s="249" t="s">
        <v>41</v>
      </c>
      <c r="B4" s="250"/>
      <c r="C4" s="262" t="str">
        <f>IF(H12="","",Renseignements!B4)</f>
        <v>Ville</v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>
        <f>IF(H12="","",Renseignements!B5)</f>
        <v>46061</v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>
        <f>IF(H12="","",Renseignements!B6)</f>
        <v>1</v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8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8" ht="20.100000000000001" customHeight="1" x14ac:dyDescent="0.2">
      <c r="F6" s="266" t="s">
        <v>129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>Benjamins</v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8" ht="9.9499999999999993" customHeight="1" x14ac:dyDescent="0.2"/>
    <row r="8" spans="1:48" ht="20.100000000000001" customHeight="1" x14ac:dyDescent="0.2">
      <c r="F8" s="266" t="s">
        <v>399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161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8" ht="9.9499999999999993" customHeight="1" x14ac:dyDescent="0.2"/>
    <row r="10" spans="1:48" ht="20.100000000000001" customHeight="1" x14ac:dyDescent="0.2">
      <c r="F10" s="266" t="s">
        <v>400</v>
      </c>
      <c r="G10" s="267"/>
      <c r="H10" s="267"/>
      <c r="I10" s="267"/>
      <c r="J10" s="267"/>
      <c r="K10" s="267"/>
      <c r="L10" s="267"/>
      <c r="M10" s="267"/>
      <c r="N10" s="250" t="str">
        <f>IF(H12="","",Renseignements!B8)</f>
        <v>Prénom NOM (n° licence)</v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8" ht="20.100000000000001" customHeight="1" x14ac:dyDescent="0.2"/>
    <row r="12" spans="1:48" ht="20.100000000000001" customHeight="1" x14ac:dyDescent="0.2">
      <c r="A12" s="259" t="s">
        <v>25</v>
      </c>
      <c r="B12" s="259"/>
      <c r="C12" s="258" t="str">
        <f>IF(H12&lt;&gt;"",VLOOKUP(H12,'Clubs-FFTT'!A:B,2,0),"")</f>
        <v>08940030</v>
      </c>
      <c r="D12" s="258"/>
      <c r="E12" s="258"/>
      <c r="F12" s="259" t="s">
        <v>405</v>
      </c>
      <c r="G12" s="259"/>
      <c r="H12" s="269" t="s">
        <v>182</v>
      </c>
      <c r="I12" s="270"/>
      <c r="J12" s="270"/>
      <c r="K12" s="270"/>
      <c r="L12" s="270"/>
      <c r="M12" s="270"/>
      <c r="N12" s="271"/>
      <c r="O12" s="187">
        <v>1</v>
      </c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269"/>
      <c r="X12" s="270"/>
      <c r="Y12" s="270"/>
      <c r="Z12" s="270"/>
      <c r="AA12" s="270"/>
      <c r="AB12" s="270"/>
      <c r="AC12" s="271"/>
      <c r="AD12" s="187"/>
    </row>
    <row r="13" spans="1:48" ht="20.100000000000001" customHeight="1" x14ac:dyDescent="0.2">
      <c r="A13" s="268" t="s">
        <v>26</v>
      </c>
      <c r="B13" s="268"/>
      <c r="C13" s="268"/>
      <c r="D13" s="3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3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8" ht="20.100000000000001" customHeight="1" x14ac:dyDescent="0.2">
      <c r="A14" s="260"/>
      <c r="B14" s="260"/>
      <c r="C14" s="260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IF(A14&lt;&gt;"",IF(VLOOKUP(A14,'Joueurs-FFTT'!A:F,3,0)=0,"",VLOOKUP(A14,'Joueurs-FFTT'!A:F,3,0)),"")</f>
        <v/>
      </c>
      <c r="J14" s="261"/>
      <c r="K14" s="261"/>
      <c r="L14" s="261"/>
      <c r="M14" s="259" t="str">
        <f>IF(A14&lt;&gt;"",IF(VLOOKUP(A14,'Joueurs-FFTT'!A:F,4,0)=0,"",VLOOKUP(A14,'Joueurs-FFTT'!A:F,4,0)),"")</f>
        <v/>
      </c>
      <c r="N14" s="259"/>
      <c r="O14" s="215" t="str">
        <f>IF(LEN(M14)=4,LEFT(M14,2),LEFT(M14))</f>
        <v/>
      </c>
      <c r="P14" s="260"/>
      <c r="Q14" s="260"/>
      <c r="R14" s="260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IF(P14&lt;&gt;"",IF(VLOOKUP(P14,'Joueurs-FFTT'!A:F,3,0)=0,"",VLOOKUP(P14,'Joueurs-FFTT'!A:F,3,0)),"")</f>
        <v/>
      </c>
      <c r="Y14" s="261"/>
      <c r="Z14" s="261"/>
      <c r="AA14" s="261"/>
      <c r="AB14" s="259" t="str">
        <f>IF(P14&lt;&gt;"",IF(VLOOKUP(P14,'Joueurs-FFTT'!A:F,4,0)=0,"",VLOOKUP(P14,'Joueurs-FFTT'!A:F,4,0)),"")</f>
        <v/>
      </c>
      <c r="AC14" s="259"/>
      <c r="AD14" s="215" t="str">
        <f>IF(LEN(AB14)=4,LEFT(AB14,2),LEFT(AB14))</f>
        <v/>
      </c>
    </row>
    <row r="15" spans="1:48" ht="20.100000000000001" customHeight="1" x14ac:dyDescent="0.2">
      <c r="A15" s="260"/>
      <c r="B15" s="260"/>
      <c r="C15" s="260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IF(A15&lt;&gt;"",IF(VLOOKUP(A15,'Joueurs-FFTT'!A:F,3,0)=0,"",VLOOKUP(A15,'Joueurs-FFTT'!A:F,3,0)),"")</f>
        <v/>
      </c>
      <c r="J15" s="261"/>
      <c r="K15" s="261"/>
      <c r="L15" s="261"/>
      <c r="M15" s="259" t="str">
        <f>IF(A15&lt;&gt;"",IF(VLOOKUP(A15,'Joueurs-FFTT'!A:F,4,0)=0,"",VLOOKUP(A15,'Joueurs-FFTT'!A:F,4,0)),"")</f>
        <v/>
      </c>
      <c r="N15" s="259"/>
      <c r="O15" s="215" t="str">
        <f>IF(LEN(M15)=4,LEFT(M15,2),LEFT(M15))</f>
        <v/>
      </c>
      <c r="P15" s="260"/>
      <c r="Q15" s="260"/>
      <c r="R15" s="260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IF(P15&lt;&gt;"",IF(VLOOKUP(P15,'Joueurs-FFTT'!A:F,3,0)=0,"",VLOOKUP(P15,'Joueurs-FFTT'!A:F,3,0)),"")</f>
        <v/>
      </c>
      <c r="Y15" s="261"/>
      <c r="Z15" s="261"/>
      <c r="AA15" s="261"/>
      <c r="AB15" s="259" t="str">
        <f>IF(P15&lt;&gt;"",IF(VLOOKUP(P15,'Joueurs-FFTT'!A:F,4,0)=0,"",VLOOKUP(P15,'Joueurs-FFTT'!A:F,4,0)),"")</f>
        <v/>
      </c>
      <c r="AC15" s="259"/>
      <c r="AD15" s="215" t="str">
        <f>IF(LEN(AB15)=4,LEFT(AB15,2),LEFT(AB15))</f>
        <v/>
      </c>
    </row>
    <row r="16" spans="1:48" ht="20.100000000000001" customHeight="1" x14ac:dyDescent="0.2">
      <c r="A16" s="260"/>
      <c r="B16" s="260"/>
      <c r="C16" s="260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IF(A16&lt;&gt;"",IF(VLOOKUP(A16,'Joueurs-FFTT'!A:F,3,0)=0,"",VLOOKUP(A16,'Joueurs-FFTT'!A:F,3,0)),"")</f>
        <v/>
      </c>
      <c r="J16" s="261"/>
      <c r="K16" s="261"/>
      <c r="L16" s="261"/>
      <c r="M16" s="259" t="str">
        <f>IF(A16&lt;&gt;"",IF(VLOOKUP(A16,'Joueurs-FFTT'!A:F,4,0)=0,"",VLOOKUP(A16,'Joueurs-FFTT'!A:F,4,0)),"")</f>
        <v/>
      </c>
      <c r="N16" s="259"/>
      <c r="O16" s="215" t="str">
        <f>IF(LEN(M16)=4,LEFT(M16,2),LEFT(M16))</f>
        <v/>
      </c>
      <c r="P16" s="260"/>
      <c r="Q16" s="260"/>
      <c r="R16" s="260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IF(P16&lt;&gt;"",IF(VLOOKUP(P16,'Joueurs-FFTT'!A:F,3,0)=0,"",VLOOKUP(P16,'Joueurs-FFTT'!A:F,3,0)),"")</f>
        <v/>
      </c>
      <c r="Y16" s="261"/>
      <c r="Z16" s="261"/>
      <c r="AA16" s="261"/>
      <c r="AB16" s="259" t="str">
        <f>IF(P16&lt;&gt;"",IF(VLOOKUP(P16,'Joueurs-FFTT'!A:F,4,0)=0,"",VLOOKUP(P16,'Joueurs-FFTT'!A:F,4,0)),"")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274"/>
      <c r="B17" s="274"/>
      <c r="C17" s="274"/>
      <c r="D17" s="220"/>
      <c r="E17" s="275"/>
      <c r="F17" s="275"/>
      <c r="G17" s="275"/>
      <c r="H17" s="275"/>
      <c r="I17" s="275"/>
      <c r="J17" s="275"/>
      <c r="K17" s="275"/>
      <c r="L17" s="275"/>
      <c r="M17" s="276"/>
      <c r="N17" s="276"/>
      <c r="O17" s="220"/>
      <c r="P17" s="274"/>
      <c r="Q17" s="274"/>
      <c r="R17" s="274"/>
      <c r="S17" s="220"/>
      <c r="T17" s="275"/>
      <c r="U17" s="275"/>
      <c r="V17" s="275"/>
      <c r="W17" s="275"/>
      <c r="X17" s="275"/>
      <c r="Y17" s="275"/>
      <c r="Z17" s="275"/>
      <c r="AA17" s="275"/>
      <c r="AB17" s="276"/>
      <c r="AC17" s="276"/>
      <c r="AD17" s="220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1 contre 4'!B4="","--",IF('Fiches 1 contre 4'!B4&gt;'Fiches 1 contre 4'!B6,'Fiches 1 contre 4'!B6,-'Fiches 1 contre 4'!B4))</f>
        <v>--</v>
      </c>
      <c r="B21" s="218" t="str">
        <f>IF('Fiches 1 contre 4'!C4="","--",IF('Fiches 1 contre 4'!C4&gt;'Fiches 1 contre 4'!C6,'Fiches 1 contre 4'!C6,-'Fiches 1 contre 4'!C4))</f>
        <v>--</v>
      </c>
      <c r="C21" s="218" t="str">
        <f>IF('Fiches 1 contre 4'!D4="","--",IF('Fiches 1 contre 4'!D4&gt;'Fiches 1 contre 4'!D6,'Fiches 1 contre 4'!D6,-'Fiches 1 contre 4'!D4))</f>
        <v>--</v>
      </c>
      <c r="D21" s="218" t="str">
        <f>IF('Fiches 1 contre 4'!E4="","--",IF('Fiches 1 contre 4'!E4&gt;'Fiches 1 contre 4'!E6,'Fiches 1 contre 4'!E6,-'Fiches 1 contre 4'!E4))</f>
        <v>--</v>
      </c>
      <c r="E21" s="218" t="str">
        <f>IF('Fiches 1 contre 4'!F4="","--",IF('Fiches 1 contre 4'!F4&gt;'Fiches 1 contre 4'!F6,'Fiches 1 contre 4'!F6,-'Fiches 1 contre 4'!F4))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>
        <f t="shared" ref="AA21:AA27" si="0">IF(H$12="","",IF(H21="W.O.",0,IF(AM21=3,2,1)))</f>
        <v>1</v>
      </c>
      <c r="AB21" s="259"/>
      <c r="AC21" s="259">
        <f t="shared" ref="AC21:AC27" si="1">IF(H$12="","",IF(T21="W.O.",0,IF(AS21=3,2,1)))</f>
        <v>1</v>
      </c>
      <c r="AD21" s="259"/>
      <c r="AG21" s="32">
        <v>1</v>
      </c>
      <c r="AH21" s="219">
        <f>IF('Fiches 1 contre 4'!B4&gt;'Fiches 1 contre 4'!B6,1,0)</f>
        <v>0</v>
      </c>
      <c r="AI21" s="219">
        <f>IF('Fiches 1 contre 4'!C4&gt;'Fiches 1 contre 4'!C6,1,0)</f>
        <v>0</v>
      </c>
      <c r="AJ21" s="219">
        <f>IF('Fiches 1 contre 4'!D4&gt;'Fiches 1 contre 4'!D6,1,0)</f>
        <v>0</v>
      </c>
      <c r="AK21" s="219">
        <f>IF('Fiches 1 contre 4'!E4&gt;'Fiches 1 contre 4'!E6,1,0)</f>
        <v>0</v>
      </c>
      <c r="AL21" s="219">
        <f>IF('Fiches 1 contre 4'!F4&gt;'Fiches 1 contre 4'!F6,1,0)</f>
        <v>0</v>
      </c>
      <c r="AM21" s="217">
        <f t="shared" ref="AM21:AM27" si="2">IF(T21="W.O.",3,IF(H21="W.O.",0,SUM(AH21:AL21)))</f>
        <v>0</v>
      </c>
      <c r="AN21" s="219">
        <f>IF('Fiches 1 contre 4'!B4&lt;'Fiches 1 contre 4'!B6,1,0)</f>
        <v>0</v>
      </c>
      <c r="AO21" s="219">
        <f>IF('Fiches 1 contre 4'!C4&lt;'Fiches 1 contre 4'!C6,1,0)</f>
        <v>0</v>
      </c>
      <c r="AP21" s="219">
        <f>IF('Fiches 1 contre 4'!D4&lt;'Fiches 1 contre 4'!D6,1,0)</f>
        <v>0</v>
      </c>
      <c r="AQ21" s="219">
        <f>IF('Fiches 1 contre 4'!E4&lt;'Fiches 1 contre 4'!E6,1,0)</f>
        <v>0</v>
      </c>
      <c r="AR21" s="219">
        <f>IF('Fiches 1 contre 4'!F4&lt;'Fiches 1 contre 4'!F6,1,0)</f>
        <v>0</v>
      </c>
      <c r="AS21" s="217">
        <f t="shared" ref="AS21:AS27" si="3">IF(H21="W.O.",3,IF(T21="W.O.",0,SUM(AN21:AR21)))</f>
        <v>0</v>
      </c>
    </row>
    <row r="22" spans="1:45" ht="20.100000000000001" customHeight="1" x14ac:dyDescent="0.2">
      <c r="A22" s="218" t="str">
        <f>IF('Fiches 1 contre 4'!J4="","--",IF('Fiches 1 contre 4'!J4&gt;'Fiches 1 contre 4'!J6,'Fiches 1 contre 4'!J6,-'Fiches 1 contre 4'!J4))</f>
        <v>--</v>
      </c>
      <c r="B22" s="218" t="str">
        <f>IF('Fiches 1 contre 4'!K4="","--",IF('Fiches 1 contre 4'!K4&gt;'Fiches 1 contre 4'!K6,'Fiches 1 contre 4'!K6,-'Fiches 1 contre 4'!K4))</f>
        <v>--</v>
      </c>
      <c r="C22" s="218" t="str">
        <f>IF('Fiches 1 contre 4'!L4="","--",IF('Fiches 1 contre 4'!L4&gt;'Fiches 1 contre 4'!L6,'Fiches 1 contre 4'!L6,-'Fiches 1 contre 4'!L4))</f>
        <v>--</v>
      </c>
      <c r="D22" s="218" t="str">
        <f>IF('Fiches 1 contre 4'!M4="","--",IF('Fiches 1 contre 4'!M4&gt;'Fiches 1 contre 4'!M6,'Fiches 1 contre 4'!M6,-'Fiches 1 contre 4'!M4))</f>
        <v>--</v>
      </c>
      <c r="E22" s="218" t="str">
        <f>IF('Fiches 1 contre 4'!N4="","--",IF('Fiches 1 contre 4'!N4&gt;'Fiches 1 contre 4'!N6,'Fiches 1 contre 4'!N6,-'Fiches 1 contre 4'!N4))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>
        <f t="shared" si="0"/>
        <v>1</v>
      </c>
      <c r="AB22" s="259"/>
      <c r="AC22" s="259">
        <f t="shared" si="1"/>
        <v>1</v>
      </c>
      <c r="AD22" s="259"/>
      <c r="AG22" s="32">
        <v>2</v>
      </c>
      <c r="AH22" s="219">
        <f>IF('Fiches 1 contre 4'!J4&gt;'Fiches 1 contre 4'!J6,1,0)</f>
        <v>0</v>
      </c>
      <c r="AI22" s="219">
        <f>IF('Fiches 1 contre 4'!K4&gt;'Fiches 1 contre 4'!K6,1,0)</f>
        <v>0</v>
      </c>
      <c r="AJ22" s="219">
        <f>IF('Fiches 1 contre 4'!L4&gt;'Fiches 1 contre 4'!L6,1,0)</f>
        <v>0</v>
      </c>
      <c r="AK22" s="219">
        <f>IF('Fiches 1 contre 4'!M4&gt;'Fiches 1 contre 4'!M6,1,0)</f>
        <v>0</v>
      </c>
      <c r="AL22" s="219">
        <f>IF('Fiches 1 contre 4'!N4&gt;'Fiches 1 contre 4'!N6,1,0)</f>
        <v>0</v>
      </c>
      <c r="AM22" s="217">
        <f t="shared" si="2"/>
        <v>0</v>
      </c>
      <c r="AN22" s="219">
        <f>IF('Fiches 1 contre 4'!J4&lt;'Fiches 1 contre 4'!J6,1,0)</f>
        <v>0</v>
      </c>
      <c r="AO22" s="219">
        <f>IF('Fiches 1 contre 4'!K4&lt;'Fiches 1 contre 4'!K6,1,0)</f>
        <v>0</v>
      </c>
      <c r="AP22" s="219">
        <f>IF('Fiches 1 contre 4'!L4&lt;'Fiches 1 contre 4'!L6,1,0)</f>
        <v>0</v>
      </c>
      <c r="AQ22" s="219">
        <f>IF('Fiches 1 contre 4'!M4&lt;'Fiches 1 contre 4'!M6,1,0)</f>
        <v>0</v>
      </c>
      <c r="AR22" s="219">
        <f>IF('Fiches 1 contre 4'!N4&lt;'Fiches 1 contre 4'!N6,1,0)</f>
        <v>0</v>
      </c>
      <c r="AS22" s="217">
        <f t="shared" si="3"/>
        <v>0</v>
      </c>
    </row>
    <row r="23" spans="1:45" ht="20.100000000000001" customHeight="1" x14ac:dyDescent="0.2">
      <c r="A23" s="218" t="str">
        <f>IF('Fiches 1 contre 4'!B12="","--",IF('Fiches 1 contre 4'!B12&gt;'Fiches 1 contre 4'!B14,'Fiches 1 contre 4'!B14,-'Fiches 1 contre 4'!B12))</f>
        <v>--</v>
      </c>
      <c r="B23" s="218" t="str">
        <f>IF('Fiches 1 contre 4'!C12="","--",IF('Fiches 1 contre 4'!C12&gt;'Fiches 1 contre 4'!C14,'Fiches 1 contre 4'!C14,-'Fiches 1 contre 4'!C12))</f>
        <v>--</v>
      </c>
      <c r="C23" s="218" t="str">
        <f>IF('Fiches 1 contre 4'!D12="","--",IF('Fiches 1 contre 4'!D12&gt;'Fiches 1 contre 4'!D14,'Fiches 1 contre 4'!D14,-'Fiches 1 contre 4'!D12))</f>
        <v>--</v>
      </c>
      <c r="D23" s="218" t="str">
        <f>IF('Fiches 1 contre 4'!E12="","--",IF('Fiches 1 contre 4'!E12&gt;'Fiches 1 contre 4'!E14,'Fiches 1 contre 4'!E14,-'Fiches 1 contre 4'!E12))</f>
        <v>--</v>
      </c>
      <c r="E23" s="218" t="str">
        <f>IF('Fiches 1 contre 4'!F12="","--",IF('Fiches 1 contre 4'!F12&gt;'Fiches 1 contre 4'!F14,'Fiches 1 contre 4'!F14,-'Fiches 1 contre 4'!F12))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>
        <f t="shared" si="0"/>
        <v>1</v>
      </c>
      <c r="AB23" s="259"/>
      <c r="AC23" s="259">
        <f t="shared" si="1"/>
        <v>1</v>
      </c>
      <c r="AD23" s="259"/>
      <c r="AG23" s="32">
        <v>3</v>
      </c>
      <c r="AH23" s="219">
        <f>IF('Fiches 1 contre 4'!B12&gt;'Fiches 1 contre 4'!B14,1,0)</f>
        <v>0</v>
      </c>
      <c r="AI23" s="219">
        <f>IF('Fiches 1 contre 4'!C12&gt;'Fiches 1 contre 4'!C14,1,0)</f>
        <v>0</v>
      </c>
      <c r="AJ23" s="219">
        <f>IF('Fiches 1 contre 4'!D12&gt;'Fiches 1 contre 4'!D14,1,0)</f>
        <v>0</v>
      </c>
      <c r="AK23" s="219">
        <f>IF('Fiches 1 contre 4'!E12&gt;'Fiches 1 contre 4'!E14,1,0)</f>
        <v>0</v>
      </c>
      <c r="AL23" s="219">
        <f>IF('Fiches 1 contre 4'!F12&gt;'Fiches 1 contre 4'!F14,1,0)</f>
        <v>0</v>
      </c>
      <c r="AM23" s="217">
        <f t="shared" ref="AM23" si="4">IF(T23="W.O.",3,IF(H23="W.O.",0,SUM(AH23:AL23)))</f>
        <v>0</v>
      </c>
      <c r="AN23" s="219">
        <f>IF('Fiches 1 contre 4'!B12&lt;'Fiches 1 contre 4'!B14,1,0)</f>
        <v>0</v>
      </c>
      <c r="AO23" s="219">
        <f>IF('Fiches 1 contre 4'!C12&lt;'Fiches 1 contre 4'!C14,1,0)</f>
        <v>0</v>
      </c>
      <c r="AP23" s="219">
        <f>IF('Fiches 1 contre 4'!D12&lt;'Fiches 1 contre 4'!D14,1,0)</f>
        <v>0</v>
      </c>
      <c r="AQ23" s="219">
        <f>IF('Fiches 1 contre 4'!E12&lt;'Fiches 1 contre 4'!E14,1,0)</f>
        <v>0</v>
      </c>
      <c r="AR23" s="219">
        <f>IF('Fiches 1 contre 4'!F12&lt;'Fiches 1 contre 4'!F14,1,0)</f>
        <v>0</v>
      </c>
      <c r="AS23" s="217">
        <f t="shared" ref="AS23" si="5">IF(H23="W.O.",3,IF(T23="W.O.",0,SUM(AN23:AR23)))</f>
        <v>0</v>
      </c>
    </row>
    <row r="24" spans="1:45" ht="20.100000000000001" customHeight="1" x14ac:dyDescent="0.2">
      <c r="A24" s="218" t="str">
        <f>IF('Fiches 1 contre 4'!J12="","--",IF('Fiches 1 contre 4'!J12&gt;'Fiches 1 contre 4'!J14,'Fiches 1 contre 4'!J14,-'Fiches 1 contre 4'!J12))</f>
        <v>--</v>
      </c>
      <c r="B24" s="218" t="str">
        <f>IF('Fiches 1 contre 4'!K12="","--",IF('Fiches 1 contre 4'!K12&gt;'Fiches 1 contre 4'!K14,'Fiches 1 contre 4'!K14,-'Fiches 1 contre 4'!K12))</f>
        <v>--</v>
      </c>
      <c r="C24" s="218" t="str">
        <f>IF('Fiches 1 contre 4'!L12="","--",IF('Fiches 1 contre 4'!L12&gt;'Fiches 1 contre 4'!L14,'Fiches 1 contre 4'!L14,-'Fiches 1 contre 4'!L12))</f>
        <v>--</v>
      </c>
      <c r="D24" s="218" t="str">
        <f>IF('Fiches 1 contre 4'!M12="","--",IF('Fiches 1 contre 4'!M12&gt;'Fiches 1 contre 4'!M14,'Fiches 1 contre 4'!M14,-'Fiches 1 contre 4'!M12))</f>
        <v>--</v>
      </c>
      <c r="E24" s="218" t="str">
        <f>IF('Fiches 1 contre 4'!N12="","--",IF('Fiches 1 contre 4'!N12&gt;'Fiches 1 contre 4'!N14,'Fiches 1 contre 4'!N14,-'Fiches 1 contre 4'!N12))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>
        <f t="shared" si="0"/>
        <v>1</v>
      </c>
      <c r="AB24" s="259"/>
      <c r="AC24" s="259">
        <f t="shared" si="1"/>
        <v>1</v>
      </c>
      <c r="AD24" s="259"/>
      <c r="AG24" s="32">
        <v>4</v>
      </c>
      <c r="AH24" s="219">
        <f>IF('Fiches 1 contre 4'!J12&gt;'Fiches 1 contre 4'!J14,1,0)</f>
        <v>0</v>
      </c>
      <c r="AI24" s="219">
        <f>IF('Fiches 1 contre 4'!K12&gt;'Fiches 1 contre 4'!K14,1,0)</f>
        <v>0</v>
      </c>
      <c r="AJ24" s="219">
        <f>IF('Fiches 1 contre 4'!L12&gt;'Fiches 1 contre 4'!L14,1,0)</f>
        <v>0</v>
      </c>
      <c r="AK24" s="219">
        <f>IF('Fiches 1 contre 4'!M12&gt;'Fiches 1 contre 4'!M14,1,0)</f>
        <v>0</v>
      </c>
      <c r="AL24" s="219">
        <f>IF('Fiches 1 contre 4'!N12&gt;'Fiches 1 contre 4'!N14,1,0)</f>
        <v>0</v>
      </c>
      <c r="AM24" s="217">
        <f t="shared" si="2"/>
        <v>0</v>
      </c>
      <c r="AN24" s="219">
        <f>IF('Fiches 1 contre 4'!J12&lt;'Fiches 1 contre 4'!J14,1,0)</f>
        <v>0</v>
      </c>
      <c r="AO24" s="219">
        <f>IF('Fiches 1 contre 4'!K12&lt;'Fiches 1 contre 4'!K14,1,0)</f>
        <v>0</v>
      </c>
      <c r="AP24" s="219">
        <f>IF('Fiches 1 contre 4'!L12&lt;'Fiches 1 contre 4'!L14,1,0)</f>
        <v>0</v>
      </c>
      <c r="AQ24" s="219">
        <f>IF('Fiches 1 contre 4'!M12&lt;'Fiches 1 contre 4'!M14,1,0)</f>
        <v>0</v>
      </c>
      <c r="AR24" s="219">
        <f>IF('Fiches 1 contre 4'!N12&lt;'Fiches 1 contre 4'!N14,1,0)</f>
        <v>0</v>
      </c>
      <c r="AS24" s="217">
        <f t="shared" si="3"/>
        <v>0</v>
      </c>
    </row>
    <row r="25" spans="1:45" ht="20.100000000000001" customHeight="1" x14ac:dyDescent="0.2">
      <c r="A25" s="218" t="str">
        <f>IF('Fiches 1 contre 4'!B20="","--",IF('Fiches 1 contre 4'!B20&gt;'Fiches 1 contre 4'!B22,'Fiches 1 contre 4'!B22,-'Fiches 1 contre 4'!B20))</f>
        <v>--</v>
      </c>
      <c r="B25" s="218" t="str">
        <f>IF('Fiches 1 contre 4'!C20="","--",IF('Fiches 1 contre 4'!C20&gt;'Fiches 1 contre 4'!C22,'Fiches 1 contre 4'!C22,-'Fiches 1 contre 4'!C20))</f>
        <v>--</v>
      </c>
      <c r="C25" s="218" t="str">
        <f>IF('Fiches 1 contre 4'!D20="","--",IF('Fiches 1 contre 4'!D20&gt;'Fiches 1 contre 4'!D22,'Fiches 1 contre 4'!D22,-'Fiches 1 contre 4'!D20))</f>
        <v>--</v>
      </c>
      <c r="D25" s="218" t="str">
        <f>IF('Fiches 1 contre 4'!E20="","--",IF('Fiches 1 contre 4'!E20&gt;'Fiches 1 contre 4'!E22,'Fiches 1 contre 4'!E22,-'Fiches 1 contre 4'!E20))</f>
        <v>--</v>
      </c>
      <c r="E25" s="218" t="str">
        <f>IF('Fiches 1 contre 4'!F20="","--",IF('Fiches 1 contre 4'!F20&gt;'Fiches 1 contre 4'!F22,'Fiches 1 contre 4'!F22,-'Fiches 1 contre 4'!F20))</f>
        <v>--</v>
      </c>
      <c r="F25" s="285" t="s">
        <v>516</v>
      </c>
      <c r="G25" s="286"/>
      <c r="H25" s="287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287"/>
      <c r="J25" s="287"/>
      <c r="K25" s="287"/>
      <c r="L25" s="287"/>
      <c r="M25" s="287"/>
      <c r="N25" s="287"/>
      <c r="O25" s="250" t="s">
        <v>39</v>
      </c>
      <c r="P25" s="250"/>
      <c r="Q25" s="250"/>
      <c r="R25" s="288" t="s">
        <v>517</v>
      </c>
      <c r="S25" s="288"/>
      <c r="T25" s="28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287"/>
      <c r="V25" s="287"/>
      <c r="W25" s="287"/>
      <c r="X25" s="287"/>
      <c r="Y25" s="287"/>
      <c r="Z25" s="289"/>
      <c r="AA25" s="259">
        <f t="shared" si="0"/>
        <v>1</v>
      </c>
      <c r="AB25" s="259"/>
      <c r="AC25" s="259">
        <f t="shared" si="1"/>
        <v>1</v>
      </c>
      <c r="AD25" s="259"/>
      <c r="AG25" s="32">
        <v>5</v>
      </c>
      <c r="AH25" s="219">
        <f>IF('Fiches 1 contre 4'!B20&gt;'Fiches 1 contre 4'!B22,1,0)</f>
        <v>0</v>
      </c>
      <c r="AI25" s="219">
        <f>IF('Fiches 1 contre 4'!C20&gt;'Fiches 1 contre 4'!C22,1,0)</f>
        <v>0</v>
      </c>
      <c r="AJ25" s="219">
        <f>IF('Fiches 1 contre 4'!D20&gt;'Fiches 1 contre 4'!D22,1,0)</f>
        <v>0</v>
      </c>
      <c r="AK25" s="219">
        <f>IF('Fiches 1 contre 4'!E20&gt;'Fiches 1 contre 4'!E22,1,0)</f>
        <v>0</v>
      </c>
      <c r="AL25" s="219">
        <f>IF('Fiches 1 contre 4'!F20&gt;'Fiches 1 contre 4'!F22,1,0)</f>
        <v>0</v>
      </c>
      <c r="AM25" s="217">
        <f t="shared" si="2"/>
        <v>0</v>
      </c>
      <c r="AN25" s="219">
        <f>IF('Fiches 1 contre 4'!B20&lt;'Fiches 1 contre 4'!B22,1,0)</f>
        <v>0</v>
      </c>
      <c r="AO25" s="219">
        <f>IF('Fiches 1 contre 4'!C20&lt;'Fiches 1 contre 4'!C22,1,0)</f>
        <v>0</v>
      </c>
      <c r="AP25" s="219">
        <f>IF('Fiches 1 contre 4'!D20&lt;'Fiches 1 contre 4'!D22,1,0)</f>
        <v>0</v>
      </c>
      <c r="AQ25" s="219">
        <f>IF('Fiches 1 contre 4'!E20&lt;'Fiches 1 contre 4'!E22,1,0)</f>
        <v>0</v>
      </c>
      <c r="AR25" s="219">
        <f>IF('Fiches 1 contre 4'!F20&lt;'Fiches 1 contre 4'!F22,1,0)</f>
        <v>0</v>
      </c>
      <c r="AS25" s="217">
        <f t="shared" si="3"/>
        <v>0</v>
      </c>
    </row>
    <row r="26" spans="1:45" ht="20.100000000000001" customHeight="1" x14ac:dyDescent="0.2">
      <c r="A26" s="218" t="str">
        <f>IF('Fiches 1 contre 4'!J20="","--",IF('Fiches 1 contre 4'!J20&gt;'Fiches 1 contre 4'!J22,'Fiches 1 contre 4'!J22,-'Fiches 1 contre 4'!J20))</f>
        <v>--</v>
      </c>
      <c r="B26" s="218" t="str">
        <f>IF('Fiches 1 contre 4'!K20="","--",IF('Fiches 1 contre 4'!K20&gt;'Fiches 1 contre 4'!K22,'Fiches 1 contre 4'!K22,-'Fiches 1 contre 4'!K20))</f>
        <v>--</v>
      </c>
      <c r="C26" s="218" t="str">
        <f>IF('Fiches 1 contre 4'!L20="","--",IF('Fiches 1 contre 4'!L20&gt;'Fiches 1 contre 4'!L22,'Fiches 1 contre 4'!L22,-'Fiches 1 contre 4'!L20))</f>
        <v>--</v>
      </c>
      <c r="D26" s="218" t="str">
        <f>IF('Fiches 1 contre 4'!M20="","--",IF('Fiches 1 contre 4'!M20&gt;'Fiches 1 contre 4'!M22,'Fiches 1 contre 4'!M22,-'Fiches 1 contre 4'!M20))</f>
        <v>--</v>
      </c>
      <c r="E26" s="218" t="str">
        <f>IF('Fiches 1 contre 4'!N20="","--",IF('Fiches 1 contre 4'!N20&gt;'Fiches 1 contre 4'!N22,'Fiches 1 contre 4'!N22,-'Fiches 1 contre 4'!N20))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>
        <f t="shared" si="0"/>
        <v>1</v>
      </c>
      <c r="AB26" s="259"/>
      <c r="AC26" s="259">
        <f t="shared" si="1"/>
        <v>1</v>
      </c>
      <c r="AD26" s="259"/>
      <c r="AG26" s="32">
        <v>6</v>
      </c>
      <c r="AH26" s="219">
        <f>IF('Fiches 1 contre 4'!J20&gt;'Fiches 1 contre 4'!J22,1,0)</f>
        <v>0</v>
      </c>
      <c r="AI26" s="219">
        <f>IF('Fiches 1 contre 4'!K20&gt;'Fiches 1 contre 4'!K22,1,0)</f>
        <v>0</v>
      </c>
      <c r="AJ26" s="219">
        <f>IF('Fiches 1 contre 4'!L20&gt;'Fiches 1 contre 4'!L22,1,0)</f>
        <v>0</v>
      </c>
      <c r="AK26" s="219">
        <f>IF('Fiches 1 contre 4'!M20&gt;'Fiches 1 contre 4'!M22,1,0)</f>
        <v>0</v>
      </c>
      <c r="AL26" s="219">
        <f>IF('Fiches 1 contre 4'!N20&gt;'Fiches 1 contre 4'!N22,1,0)</f>
        <v>0</v>
      </c>
      <c r="AM26" s="217">
        <f t="shared" si="2"/>
        <v>0</v>
      </c>
      <c r="AN26" s="219">
        <f>IF('Fiches 1 contre 4'!J20&lt;'Fiches 1 contre 4'!J22,1,0)</f>
        <v>0</v>
      </c>
      <c r="AO26" s="219">
        <f>IF('Fiches 1 contre 4'!K20&lt;'Fiches 1 contre 4'!K22,1,0)</f>
        <v>0</v>
      </c>
      <c r="AP26" s="219">
        <f>IF('Fiches 1 contre 4'!L20&lt;'Fiches 1 contre 4'!L22,1,0)</f>
        <v>0</v>
      </c>
      <c r="AQ26" s="219">
        <f>IF('Fiches 1 contre 4'!M20&lt;'Fiches 1 contre 4'!M22,1,0)</f>
        <v>0</v>
      </c>
      <c r="AR26" s="219">
        <f>IF('Fiches 1 contre 4'!N20&lt;'Fiches 1 contre 4'!N22,1,0)</f>
        <v>0</v>
      </c>
      <c r="AS26" s="217">
        <f t="shared" si="3"/>
        <v>0</v>
      </c>
    </row>
    <row r="27" spans="1:45" ht="20.100000000000001" customHeight="1" x14ac:dyDescent="0.2">
      <c r="A27" s="218" t="str">
        <f>IF('Fiches 1 contre 4'!B28="","--",IF('Fiches 1 contre 4'!B28&gt;'Fiches 1 contre 4'!B30,'Fiches 1 contre 4'!B30,-'Fiches 1 contre 4'!B28))</f>
        <v>--</v>
      </c>
      <c r="B27" s="218" t="str">
        <f>IF('Fiches 1 contre 4'!C28="","--",IF('Fiches 1 contre 4'!C28&gt;'Fiches 1 contre 4'!C30,'Fiches 1 contre 4'!C30,-'Fiches 1 contre 4'!C28))</f>
        <v>--</v>
      </c>
      <c r="C27" s="218" t="str">
        <f>IF('Fiches 1 contre 4'!D28="","--",IF('Fiches 1 contre 4'!D28&gt;'Fiches 1 contre 4'!D30,'Fiches 1 contre 4'!D30,-'Fiches 1 contre 4'!D28))</f>
        <v>--</v>
      </c>
      <c r="D27" s="218" t="str">
        <f>IF('Fiches 1 contre 4'!E28="","--",IF('Fiches 1 contre 4'!E28&gt;'Fiches 1 contre 4'!E30,'Fiches 1 contre 4'!E30,-'Fiches 1 contre 4'!E28))</f>
        <v>--</v>
      </c>
      <c r="E27" s="218" t="str">
        <f>IF('Fiches 1 contre 4'!F28="","--",IF('Fiches 1 contre 4'!F28&gt;'Fiches 1 contre 4'!F30,'Fiches 1 contre 4'!F30,-'Fiches 1 contre 4'!F28))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>
        <f t="shared" si="0"/>
        <v>1</v>
      </c>
      <c r="AB27" s="259"/>
      <c r="AC27" s="259">
        <f t="shared" si="1"/>
        <v>1</v>
      </c>
      <c r="AD27" s="259"/>
      <c r="AG27" s="32">
        <v>7</v>
      </c>
      <c r="AH27" s="219">
        <f>IF('Fiches 1 contre 4'!B28&gt;'Fiches 1 contre 4'!B30,1,0)</f>
        <v>0</v>
      </c>
      <c r="AI27" s="219">
        <f>IF('Fiches 1 contre 4'!C28&gt;'Fiches 1 contre 4'!C30,1,0)</f>
        <v>0</v>
      </c>
      <c r="AJ27" s="219">
        <f>IF('Fiches 1 contre 4'!D28&gt;'Fiches 1 contre 4'!D30,1,0)</f>
        <v>0</v>
      </c>
      <c r="AK27" s="219">
        <f>IF('Fiches 1 contre 4'!E28&gt;'Fiches 1 contre 4'!E30,1,0)</f>
        <v>0</v>
      </c>
      <c r="AL27" s="219">
        <f>IF('Fiches 1 contre 4'!F28&gt;'Fiches 1 contre 4'!F30,1,0)</f>
        <v>0</v>
      </c>
      <c r="AM27" s="217">
        <f t="shared" si="2"/>
        <v>0</v>
      </c>
      <c r="AN27" s="219">
        <f>IF('Fiches 1 contre 4'!B28&lt;'Fiches 1 contre 4'!B30,1,0)</f>
        <v>0</v>
      </c>
      <c r="AO27" s="219">
        <f>IF('Fiches 1 contre 4'!C28&lt;'Fiches 1 contre 4'!C30,1,0)</f>
        <v>0</v>
      </c>
      <c r="AP27" s="219">
        <f>IF('Fiches 1 contre 4'!D28&lt;'Fiches 1 contre 4'!D30,1,0)</f>
        <v>0</v>
      </c>
      <c r="AQ27" s="219">
        <f>IF('Fiches 1 contre 4'!E28&lt;'Fiches 1 contre 4'!E30,1,0)</f>
        <v>0</v>
      </c>
      <c r="AR27" s="219">
        <f>IF('Fiches 1 contre 4'!F28&lt;'Fiches 1 contre 4'!F30,1,0)</f>
        <v>0</v>
      </c>
      <c r="AS27" s="217">
        <f t="shared" si="3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>
        <f>IF(H12="","",SUM(AA21:AB27))</f>
        <v>7</v>
      </c>
      <c r="AB28" s="259"/>
      <c r="AC28" s="259">
        <f>IF(H12="","",SUM(AC21:AD27))</f>
        <v>7</v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291" t="s">
        <v>156</v>
      </c>
      <c r="N30" s="259"/>
      <c r="O30" s="259"/>
      <c r="P30" s="259"/>
      <c r="Q30" s="259"/>
      <c r="R30" s="292"/>
      <c r="S30" s="292"/>
      <c r="T30" s="292"/>
      <c r="U30" s="292"/>
      <c r="V30" s="292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3" t="s">
        <v>130</v>
      </c>
      <c r="N31" s="281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>égalité</v>
      </c>
      <c r="O31" s="281"/>
      <c r="P31" s="281"/>
      <c r="Q31" s="281"/>
      <c r="R31" s="281"/>
      <c r="S31" s="281"/>
      <c r="T31" s="281"/>
      <c r="U31" s="281"/>
      <c r="V31" s="282"/>
      <c r="W31" s="34"/>
      <c r="X31" s="314" t="str">
        <f>IF(H12="","",Renseignements!B8)</f>
        <v>Prénom NOM (n° licence)</v>
      </c>
      <c r="Y31" s="315"/>
      <c r="Z31" s="315"/>
      <c r="AA31" s="315"/>
      <c r="AB31" s="315"/>
      <c r="AC31" s="315"/>
      <c r="AD31" s="316"/>
    </row>
    <row r="32" spans="1:45" ht="20.100000000000001" customHeight="1" x14ac:dyDescent="0.2">
      <c r="A32" s="306"/>
      <c r="B32" s="307"/>
      <c r="C32" s="307"/>
      <c r="D32" s="307"/>
      <c r="E32" s="308"/>
      <c r="F32" s="306"/>
      <c r="G32" s="307"/>
      <c r="H32" s="307"/>
      <c r="I32" s="307"/>
      <c r="J32" s="308"/>
      <c r="K32" s="212"/>
      <c r="L32" s="212"/>
      <c r="M32" s="35" t="s">
        <v>131</v>
      </c>
      <c r="N32" s="283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>égalité</v>
      </c>
      <c r="O32" s="283"/>
      <c r="P32" s="283"/>
      <c r="Q32" s="283"/>
      <c r="R32" s="283"/>
      <c r="S32" s="283"/>
      <c r="T32" s="283"/>
      <c r="U32" s="283"/>
      <c r="V32" s="284"/>
      <c r="W32" s="36"/>
      <c r="X32" s="300"/>
      <c r="Y32" s="301"/>
      <c r="Z32" s="301"/>
      <c r="AA32" s="301"/>
      <c r="AB32" s="301"/>
      <c r="AC32" s="301"/>
      <c r="AD32" s="302"/>
    </row>
    <row r="33" spans="1:30" ht="20.100000000000001" customHeight="1" x14ac:dyDescent="0.2">
      <c r="A33" s="294"/>
      <c r="B33" s="295"/>
      <c r="C33" s="295"/>
      <c r="D33" s="295"/>
      <c r="E33" s="296"/>
      <c r="F33" s="294"/>
      <c r="G33" s="295"/>
      <c r="H33" s="295"/>
      <c r="I33" s="295"/>
      <c r="J33" s="296"/>
      <c r="K33" s="212"/>
      <c r="L33" s="212"/>
      <c r="M33" s="35" t="s">
        <v>132</v>
      </c>
      <c r="N33" s="310"/>
      <c r="O33" s="310"/>
      <c r="P33" s="310"/>
      <c r="Q33" s="310"/>
      <c r="R33" s="310"/>
      <c r="S33" s="310"/>
      <c r="T33" s="310"/>
      <c r="U33" s="310"/>
      <c r="V33" s="311"/>
      <c r="X33" s="300"/>
      <c r="Y33" s="301"/>
      <c r="Z33" s="301"/>
      <c r="AA33" s="301"/>
      <c r="AB33" s="301"/>
      <c r="AC33" s="301"/>
      <c r="AD33" s="302"/>
    </row>
    <row r="34" spans="1:30" ht="20.100000000000001" customHeight="1" x14ac:dyDescent="0.2">
      <c r="A34" s="297"/>
      <c r="B34" s="298"/>
      <c r="C34" s="298"/>
      <c r="D34" s="298"/>
      <c r="E34" s="299"/>
      <c r="F34" s="297"/>
      <c r="G34" s="298"/>
      <c r="H34" s="298"/>
      <c r="I34" s="298"/>
      <c r="J34" s="299"/>
      <c r="K34" s="212"/>
      <c r="L34" s="212"/>
      <c r="M34" s="37" t="s">
        <v>133</v>
      </c>
      <c r="N34" s="312"/>
      <c r="O34" s="312"/>
      <c r="P34" s="312"/>
      <c r="Q34" s="312"/>
      <c r="R34" s="312"/>
      <c r="S34" s="312"/>
      <c r="T34" s="312"/>
      <c r="U34" s="312"/>
      <c r="V34" s="313"/>
      <c r="X34" s="303"/>
      <c r="Y34" s="304"/>
      <c r="Z34" s="304"/>
      <c r="AA34" s="304"/>
      <c r="AB34" s="304"/>
      <c r="AC34" s="304"/>
      <c r="AD34" s="305"/>
    </row>
  </sheetData>
  <sheetProtection algorithmName="SHA-512" hashValue="zn5BTh+WRIEeoSX/p/BuZe2R+s68PPgd8k/fodWY/bZAEF/8YOiDRtKxdQxNNDclxoGpsShuVcysRBsfoJsV+Q==" saltValue="T/4c6ezruFnspYptGh9VbQ==" spinCount="100000" sheet="1" scenarios="1" insertRows="0" autoFilter="0"/>
  <mergeCells count="140">
    <mergeCell ref="A33:E34"/>
    <mergeCell ref="X32:AD34"/>
    <mergeCell ref="A30:E31"/>
    <mergeCell ref="A32:E32"/>
    <mergeCell ref="AG1:AL1"/>
    <mergeCell ref="AM1:AN1"/>
    <mergeCell ref="N33:V33"/>
    <mergeCell ref="N34:V34"/>
    <mergeCell ref="AC26:AD26"/>
    <mergeCell ref="H27:N27"/>
    <mergeCell ref="O27:Q27"/>
    <mergeCell ref="R27:S27"/>
    <mergeCell ref="T27:Z27"/>
    <mergeCell ref="AA27:AB27"/>
    <mergeCell ref="AC27:AD27"/>
    <mergeCell ref="H26:N26"/>
    <mergeCell ref="O26:Q26"/>
    <mergeCell ref="R26:S26"/>
    <mergeCell ref="T26:Z26"/>
    <mergeCell ref="AA26:AB26"/>
    <mergeCell ref="X31:AD31"/>
    <mergeCell ref="F30:J31"/>
    <mergeCell ref="F32:J32"/>
    <mergeCell ref="F33:J34"/>
    <mergeCell ref="AO1:AQ1"/>
    <mergeCell ref="AG2:AL2"/>
    <mergeCell ref="AO2:AQ2"/>
    <mergeCell ref="N31:V31"/>
    <mergeCell ref="N32:V32"/>
    <mergeCell ref="F26:G26"/>
    <mergeCell ref="F25:G25"/>
    <mergeCell ref="AC24:AD24"/>
    <mergeCell ref="H25:N25"/>
    <mergeCell ref="O25:Q25"/>
    <mergeCell ref="R25:S25"/>
    <mergeCell ref="T25:Z25"/>
    <mergeCell ref="AA25:AB25"/>
    <mergeCell ref="AC25:AD25"/>
    <mergeCell ref="F24:G24"/>
    <mergeCell ref="H24:N24"/>
    <mergeCell ref="P15:R15"/>
    <mergeCell ref="R28:Z28"/>
    <mergeCell ref="AA28:AB28"/>
    <mergeCell ref="AC28:AD28"/>
    <mergeCell ref="AH28:AI28"/>
    <mergeCell ref="M30:V30"/>
    <mergeCell ref="X30:AD30"/>
    <mergeCell ref="O24:Q24"/>
    <mergeCell ref="R24:S24"/>
    <mergeCell ref="T24:Z24"/>
    <mergeCell ref="AA24:AB24"/>
    <mergeCell ref="AC22:AD22"/>
    <mergeCell ref="F23:G23"/>
    <mergeCell ref="H23:N23"/>
    <mergeCell ref="O23:Q23"/>
    <mergeCell ref="R23:S23"/>
    <mergeCell ref="T23:Z23"/>
    <mergeCell ref="AA23:AB23"/>
    <mergeCell ref="AC23:AD23"/>
    <mergeCell ref="F22:G22"/>
    <mergeCell ref="H22:N22"/>
    <mergeCell ref="O22:Q22"/>
    <mergeCell ref="R22:S22"/>
    <mergeCell ref="T22:Z22"/>
    <mergeCell ref="AA22:AB22"/>
    <mergeCell ref="AH20:AI20"/>
    <mergeCell ref="F21:G21"/>
    <mergeCell ref="H21:N21"/>
    <mergeCell ref="O21:Q21"/>
    <mergeCell ref="R21:S21"/>
    <mergeCell ref="T21:Z21"/>
    <mergeCell ref="AA21:AB21"/>
    <mergeCell ref="AC21:AD21"/>
    <mergeCell ref="T17:W17"/>
    <mergeCell ref="M17:N17"/>
    <mergeCell ref="A19:E19"/>
    <mergeCell ref="F19:Z20"/>
    <mergeCell ref="AA19:AB20"/>
    <mergeCell ref="AC19:AD20"/>
    <mergeCell ref="T16:W16"/>
    <mergeCell ref="A17:C17"/>
    <mergeCell ref="E17:H17"/>
    <mergeCell ref="P17:R17"/>
    <mergeCell ref="A15:C15"/>
    <mergeCell ref="E15:H15"/>
    <mergeCell ref="AB16:AC16"/>
    <mergeCell ref="AB17:AC17"/>
    <mergeCell ref="I16:L16"/>
    <mergeCell ref="I17:L17"/>
    <mergeCell ref="M15:N15"/>
    <mergeCell ref="M16:N16"/>
    <mergeCell ref="X15:AA15"/>
    <mergeCell ref="X16:AA16"/>
    <mergeCell ref="X17:AA17"/>
    <mergeCell ref="T15:W15"/>
    <mergeCell ref="I15:L15"/>
    <mergeCell ref="A13:C13"/>
    <mergeCell ref="E13:H13"/>
    <mergeCell ref="P13:R13"/>
    <mergeCell ref="T14:W14"/>
    <mergeCell ref="I13:L13"/>
    <mergeCell ref="I14:L14"/>
    <mergeCell ref="F8:O8"/>
    <mergeCell ref="P8:Y8"/>
    <mergeCell ref="X13:AA13"/>
    <mergeCell ref="A14:C14"/>
    <mergeCell ref="E14:H14"/>
    <mergeCell ref="H12:N12"/>
    <mergeCell ref="W12:AC12"/>
    <mergeCell ref="AB13:AC13"/>
    <mergeCell ref="AB14:AC14"/>
    <mergeCell ref="M14:N14"/>
    <mergeCell ref="X14:AA14"/>
    <mergeCell ref="T13:W13"/>
    <mergeCell ref="F10:M10"/>
    <mergeCell ref="N10:Y10"/>
    <mergeCell ref="B28:P28"/>
    <mergeCell ref="F27:G27"/>
    <mergeCell ref="E1:Y2"/>
    <mergeCell ref="AA1:AD1"/>
    <mergeCell ref="AA2:AD2"/>
    <mergeCell ref="C12:E12"/>
    <mergeCell ref="AB15:AC15"/>
    <mergeCell ref="A16:C16"/>
    <mergeCell ref="E16:H16"/>
    <mergeCell ref="P16:R16"/>
    <mergeCell ref="A4:B4"/>
    <mergeCell ref="C4:N4"/>
    <mergeCell ref="P4:Q4"/>
    <mergeCell ref="R4:Y4"/>
    <mergeCell ref="A12:B12"/>
    <mergeCell ref="F12:G12"/>
    <mergeCell ref="P12:Q12"/>
    <mergeCell ref="R12:T12"/>
    <mergeCell ref="U12:V12"/>
    <mergeCell ref="M13:N13"/>
    <mergeCell ref="AA4:AC4"/>
    <mergeCell ref="F6:O6"/>
    <mergeCell ref="P6:Y6"/>
    <mergeCell ref="P14:R14"/>
  </mergeCells>
  <conditionalFormatting sqref="A21:E22 A24:E27">
    <cfRule type="expression" dxfId="160" priority="11" stopIfTrue="1">
      <formula>$T21="W.O."</formula>
    </cfRule>
    <cfRule type="expression" dxfId="159" priority="12" stopIfTrue="1">
      <formula>$H21="W.O."</formula>
    </cfRule>
  </conditionalFormatting>
  <conditionalFormatting sqref="A23:E23">
    <cfRule type="expression" dxfId="158" priority="9" stopIfTrue="1">
      <formula>$T23="W.O."</formula>
    </cfRule>
    <cfRule type="expression" dxfId="157" priority="10" stopIfTrue="1">
      <formula>$H23="W.O."</formula>
    </cfRule>
  </conditionalFormatting>
  <conditionalFormatting sqref="A14:C17">
    <cfRule type="duplicateValues" dxfId="156" priority="8" stopIfTrue="1"/>
  </conditionalFormatting>
  <conditionalFormatting sqref="P14:R17">
    <cfRule type="duplicateValues" dxfId="155" priority="7" stopIfTrue="1"/>
  </conditionalFormatting>
  <conditionalFormatting sqref="H12:O12 W12:AD12">
    <cfRule type="expression" dxfId="154" priority="5" stopIfTrue="1">
      <formula>AND($H$12&amp;$O$12&amp;$W$12&amp;$AD$12&lt;&gt;"",$H$12&amp;$O$12=$W$12&amp;$AD$12)</formula>
    </cfRule>
  </conditionalFormatting>
  <conditionalFormatting sqref="H21:N27">
    <cfRule type="expression" dxfId="153" priority="3" stopIfTrue="1">
      <formula>$AA21&lt;2</formula>
    </cfRule>
    <cfRule type="expression" dxfId="152" priority="4" stopIfTrue="1">
      <formula>$AA21&gt;1</formula>
    </cfRule>
  </conditionalFormatting>
  <conditionalFormatting sqref="T21:Z27">
    <cfRule type="expression" dxfId="151" priority="1" stopIfTrue="1">
      <formula>$AC21&lt;2</formula>
    </cfRule>
    <cfRule type="expression" dxfId="150" priority="2" stopIfTrue="1">
      <formula>$AC21&gt;1</formula>
    </cfRule>
  </conditionalFormatting>
  <dataValidations xWindow="173" yWindow="783" count="8">
    <dataValidation type="list" errorStyle="warning" allowBlank="1" showInputMessage="1" showErrorMessage="1" sqref="AD12">
      <formula1>"1,2,3,4,5,6,7,8,9,10,11,12,13,14,15"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errorStyle="information" showInputMessage="1" error="Saisissez le numéro de licence d'un joueur du club.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C16">
      <formula1>"wo"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P16:R16">
      <formula1>"wo"</formula1>
    </dataValidation>
    <dataValidation type="list" errorStyle="warning" allowBlank="1" showInputMessage="1" showErrorMessage="1" sqref="O12">
      <formula1>"1,2,3,4,5,6,7,8,9,10,11,12,13,14,15"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91" r:id="rId4" name="CommandInitFeuille">
          <controlPr defaultSize="0" autoLine="0" autoPict="0" r:id="rId5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12291" r:id="rId4" name="CommandInitFeuille"/>
      </mc:Fallback>
    </mc:AlternateContent>
    <mc:AlternateContent xmlns:mc="http://schemas.openxmlformats.org/markup-compatibility/2006">
      <mc:Choice Requires="x14">
        <control shapeId="12298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12298" r:id="rId6" name="CommandButtonImpressionFiches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73" yWindow="783" count="2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2800"/>
  <sheetViews>
    <sheetView zoomScale="85" zoomScaleNormal="85" workbookViewId="0">
      <pane ySplit="1" topLeftCell="A2" activePane="bottomLeft" state="frozen"/>
      <selection activeCell="J12" activeCellId="1" sqref="M1 J12"/>
      <selection pane="bottomLeft" activeCell="A11" sqref="A11"/>
    </sheetView>
  </sheetViews>
  <sheetFormatPr baseColWidth="10" defaultColWidth="11.42578125" defaultRowHeight="15" x14ac:dyDescent="0.2"/>
  <cols>
    <col min="1" max="1" width="12.140625" style="100" customWidth="1"/>
    <col min="2" max="2" width="36.140625" style="15" customWidth="1"/>
    <col min="3" max="3" width="15.7109375" style="15" bestFit="1" customWidth="1"/>
    <col min="4" max="4" width="9.42578125" style="5" bestFit="1" customWidth="1"/>
    <col min="5" max="5" width="14.28515625" style="101" customWidth="1"/>
    <col min="6" max="6" width="45.28515625" style="15" bestFit="1" customWidth="1"/>
    <col min="7" max="7" width="11" style="183" bestFit="1" customWidth="1"/>
    <col min="8" max="8" width="22.7109375" style="15" bestFit="1" customWidth="1"/>
    <col min="9" max="9" width="13.85546875" style="15" bestFit="1" customWidth="1"/>
    <col min="10" max="16384" width="11.42578125" style="15"/>
  </cols>
  <sheetData>
    <row r="1" spans="1:9" s="93" customFormat="1" ht="30" customHeight="1" x14ac:dyDescent="0.2">
      <c r="A1" s="96" t="s">
        <v>26</v>
      </c>
      <c r="B1" s="97" t="s">
        <v>387</v>
      </c>
      <c r="C1" s="97" t="s">
        <v>172</v>
      </c>
      <c r="D1" s="6" t="s">
        <v>29</v>
      </c>
      <c r="E1" s="98" t="s">
        <v>25</v>
      </c>
      <c r="F1" s="97" t="s">
        <v>173</v>
      </c>
      <c r="G1" s="98" t="s">
        <v>1166</v>
      </c>
      <c r="H1" s="170" t="s">
        <v>1167</v>
      </c>
      <c r="I1" s="99">
        <v>46057</v>
      </c>
    </row>
    <row r="2" spans="1:9" x14ac:dyDescent="0.2">
      <c r="A2" s="100">
        <v>9468556</v>
      </c>
      <c r="B2" s="15" t="s">
        <v>2038</v>
      </c>
      <c r="C2" s="15" t="s">
        <v>2039</v>
      </c>
      <c r="D2" s="5">
        <v>500</v>
      </c>
      <c r="E2" s="101">
        <v>8940012</v>
      </c>
      <c r="F2" s="15" t="s">
        <v>1179</v>
      </c>
      <c r="G2" s="183" t="s">
        <v>1100</v>
      </c>
    </row>
    <row r="3" spans="1:9" x14ac:dyDescent="0.2">
      <c r="A3" s="100">
        <v>9469824</v>
      </c>
      <c r="B3" s="15" t="s">
        <v>2157</v>
      </c>
      <c r="C3" s="15" t="s">
        <v>2158</v>
      </c>
      <c r="D3" s="5">
        <v>500</v>
      </c>
      <c r="E3" s="101">
        <v>8940012</v>
      </c>
      <c r="F3" s="15" t="s">
        <v>1179</v>
      </c>
      <c r="G3" s="183" t="s">
        <v>1097</v>
      </c>
    </row>
    <row r="4" spans="1:9" x14ac:dyDescent="0.2">
      <c r="A4" s="100">
        <v>9467809</v>
      </c>
      <c r="B4" s="15" t="s">
        <v>3166</v>
      </c>
      <c r="C4" s="15" t="s">
        <v>3167</v>
      </c>
      <c r="D4" s="5">
        <v>500</v>
      </c>
      <c r="E4" s="101">
        <v>8940012</v>
      </c>
      <c r="F4" s="15" t="s">
        <v>1179</v>
      </c>
      <c r="G4" s="183" t="s">
        <v>1100</v>
      </c>
    </row>
    <row r="5" spans="1:9" x14ac:dyDescent="0.2">
      <c r="A5" s="100">
        <v>9470067</v>
      </c>
      <c r="B5" s="15" t="s">
        <v>3168</v>
      </c>
      <c r="C5" s="15" t="s">
        <v>3169</v>
      </c>
      <c r="D5" s="5">
        <v>500</v>
      </c>
      <c r="E5" s="101">
        <v>8940012</v>
      </c>
      <c r="F5" s="15" t="s">
        <v>1179</v>
      </c>
      <c r="G5" s="183" t="s">
        <v>1091</v>
      </c>
    </row>
    <row r="6" spans="1:9" x14ac:dyDescent="0.2">
      <c r="A6" s="100">
        <v>9470068</v>
      </c>
      <c r="B6" s="15" t="s">
        <v>3168</v>
      </c>
      <c r="C6" s="15" t="s">
        <v>3170</v>
      </c>
      <c r="D6" s="5">
        <v>500</v>
      </c>
      <c r="E6" s="101">
        <v>8940012</v>
      </c>
      <c r="F6" s="15" t="s">
        <v>1179</v>
      </c>
      <c r="G6" s="183" t="s">
        <v>1093</v>
      </c>
    </row>
    <row r="7" spans="1:9" x14ac:dyDescent="0.2">
      <c r="A7" s="100">
        <v>9467329</v>
      </c>
      <c r="B7" s="15" t="s">
        <v>1389</v>
      </c>
      <c r="C7" s="15" t="s">
        <v>1390</v>
      </c>
      <c r="D7" s="5">
        <v>500</v>
      </c>
      <c r="E7" s="101">
        <v>8940012</v>
      </c>
      <c r="F7" s="15" t="s">
        <v>1179</v>
      </c>
      <c r="G7" s="183" t="s">
        <v>1097</v>
      </c>
    </row>
    <row r="8" spans="1:9" x14ac:dyDescent="0.2">
      <c r="A8" s="100">
        <v>9469057</v>
      </c>
      <c r="B8" s="15" t="s">
        <v>2263</v>
      </c>
      <c r="C8" s="15" t="s">
        <v>2264</v>
      </c>
      <c r="D8" s="5">
        <v>500</v>
      </c>
      <c r="E8" s="101">
        <v>8940012</v>
      </c>
      <c r="F8" s="15" t="s">
        <v>1179</v>
      </c>
      <c r="G8" s="183" t="s">
        <v>1093</v>
      </c>
    </row>
    <row r="9" spans="1:9" x14ac:dyDescent="0.2">
      <c r="A9" s="100">
        <v>9470070</v>
      </c>
      <c r="B9" s="15" t="s">
        <v>3200</v>
      </c>
      <c r="C9" s="15" t="s">
        <v>1566</v>
      </c>
      <c r="D9" s="5">
        <v>500</v>
      </c>
      <c r="E9" s="101">
        <v>8940012</v>
      </c>
      <c r="F9" s="15" t="s">
        <v>1179</v>
      </c>
      <c r="G9" s="183" t="s">
        <v>1093</v>
      </c>
    </row>
    <row r="10" spans="1:9" x14ac:dyDescent="0.2">
      <c r="A10" s="100">
        <v>9469388</v>
      </c>
      <c r="B10" s="15" t="s">
        <v>2280</v>
      </c>
      <c r="C10" s="15" t="s">
        <v>2281</v>
      </c>
      <c r="D10" s="5">
        <v>500</v>
      </c>
      <c r="E10" s="101">
        <v>8940012</v>
      </c>
      <c r="F10" s="15" t="s">
        <v>1179</v>
      </c>
      <c r="G10" s="183" t="s">
        <v>1096</v>
      </c>
    </row>
    <row r="11" spans="1:9" x14ac:dyDescent="0.2">
      <c r="A11" s="100">
        <v>9469389</v>
      </c>
      <c r="B11" s="15" t="s">
        <v>2313</v>
      </c>
      <c r="C11" s="15" t="s">
        <v>2314</v>
      </c>
      <c r="D11" s="5">
        <v>500</v>
      </c>
      <c r="E11" s="101">
        <v>8940012</v>
      </c>
      <c r="F11" s="15" t="s">
        <v>1179</v>
      </c>
      <c r="G11" s="183" t="s">
        <v>1093</v>
      </c>
    </row>
    <row r="12" spans="1:9" x14ac:dyDescent="0.2">
      <c r="A12" s="100">
        <v>9452287</v>
      </c>
      <c r="B12" s="15" t="s">
        <v>2322</v>
      </c>
      <c r="C12" s="15" t="s">
        <v>2323</v>
      </c>
      <c r="D12" s="5">
        <v>500</v>
      </c>
      <c r="E12" s="101">
        <v>8940012</v>
      </c>
      <c r="F12" s="15" t="s">
        <v>1179</v>
      </c>
      <c r="G12" s="183" t="s">
        <v>1114</v>
      </c>
    </row>
    <row r="13" spans="1:9" x14ac:dyDescent="0.2">
      <c r="A13" s="100">
        <v>9469812</v>
      </c>
      <c r="B13" s="15" t="s">
        <v>2338</v>
      </c>
      <c r="C13" s="15" t="s">
        <v>2339</v>
      </c>
      <c r="D13" s="5">
        <v>500</v>
      </c>
      <c r="E13" s="101">
        <v>8940012</v>
      </c>
      <c r="F13" s="15" t="s">
        <v>1179</v>
      </c>
      <c r="G13" s="183" t="s">
        <v>1097</v>
      </c>
    </row>
    <row r="14" spans="1:9" x14ac:dyDescent="0.2">
      <c r="A14" s="100">
        <v>9465531</v>
      </c>
      <c r="B14" s="15" t="s">
        <v>1443</v>
      </c>
      <c r="C14" s="15" t="s">
        <v>1444</v>
      </c>
      <c r="D14" s="5">
        <v>500</v>
      </c>
      <c r="E14" s="101">
        <v>8940012</v>
      </c>
      <c r="F14" s="15" t="s">
        <v>1179</v>
      </c>
      <c r="G14" s="183" t="s">
        <v>1108</v>
      </c>
    </row>
    <row r="15" spans="1:9" x14ac:dyDescent="0.2">
      <c r="A15" s="100">
        <v>9469101</v>
      </c>
      <c r="B15" s="15" t="s">
        <v>2347</v>
      </c>
      <c r="C15" s="15" t="s">
        <v>266</v>
      </c>
      <c r="D15" s="5">
        <v>500</v>
      </c>
      <c r="E15" s="101">
        <v>8940012</v>
      </c>
      <c r="F15" s="15" t="s">
        <v>1179</v>
      </c>
      <c r="G15" s="183" t="s">
        <v>1097</v>
      </c>
    </row>
    <row r="16" spans="1:9" x14ac:dyDescent="0.2">
      <c r="A16" s="100">
        <v>9467574</v>
      </c>
      <c r="B16" s="15" t="s">
        <v>1211</v>
      </c>
      <c r="C16" s="15" t="s">
        <v>423</v>
      </c>
      <c r="D16" s="5">
        <v>500</v>
      </c>
      <c r="E16" s="101">
        <v>8940012</v>
      </c>
      <c r="F16" s="15" t="s">
        <v>1179</v>
      </c>
      <c r="G16" s="183" t="s">
        <v>1104</v>
      </c>
    </row>
    <row r="17" spans="1:7" x14ac:dyDescent="0.2">
      <c r="A17" s="100">
        <v>9466832</v>
      </c>
      <c r="B17" s="15" t="s">
        <v>1453</v>
      </c>
      <c r="C17" s="15" t="s">
        <v>189</v>
      </c>
      <c r="D17" s="5">
        <v>500</v>
      </c>
      <c r="E17" s="101">
        <v>8940012</v>
      </c>
      <c r="F17" s="15" t="s">
        <v>1179</v>
      </c>
      <c r="G17" s="183" t="s">
        <v>1104</v>
      </c>
    </row>
    <row r="18" spans="1:7" x14ac:dyDescent="0.2">
      <c r="A18" s="100">
        <v>9467569</v>
      </c>
      <c r="B18" s="15" t="s">
        <v>3552</v>
      </c>
      <c r="C18" s="15" t="s">
        <v>3380</v>
      </c>
      <c r="D18" s="5">
        <v>500</v>
      </c>
      <c r="E18" s="101">
        <v>8940012</v>
      </c>
      <c r="F18" s="15" t="s">
        <v>1179</v>
      </c>
      <c r="G18" s="183" t="s">
        <v>1096</v>
      </c>
    </row>
    <row r="19" spans="1:7" x14ac:dyDescent="0.2">
      <c r="A19" s="100">
        <v>9469224</v>
      </c>
      <c r="B19" s="15" t="s">
        <v>1838</v>
      </c>
      <c r="C19" s="15" t="s">
        <v>234</v>
      </c>
      <c r="D19" s="5">
        <v>500</v>
      </c>
      <c r="E19" s="101">
        <v>8940012</v>
      </c>
      <c r="F19" s="15" t="s">
        <v>1179</v>
      </c>
      <c r="G19" s="183" t="s">
        <v>1114</v>
      </c>
    </row>
    <row r="20" spans="1:7" x14ac:dyDescent="0.2">
      <c r="A20" s="100">
        <v>9466088</v>
      </c>
      <c r="B20" s="15" t="s">
        <v>943</v>
      </c>
      <c r="C20" s="15" t="s">
        <v>944</v>
      </c>
      <c r="D20" s="5">
        <v>500</v>
      </c>
      <c r="E20" s="101">
        <v>8940012</v>
      </c>
      <c r="F20" s="15" t="s">
        <v>1179</v>
      </c>
      <c r="G20" s="183" t="s">
        <v>1106</v>
      </c>
    </row>
    <row r="21" spans="1:7" x14ac:dyDescent="0.2">
      <c r="A21" s="100">
        <v>9464923</v>
      </c>
      <c r="B21" s="15" t="s">
        <v>946</v>
      </c>
      <c r="C21" s="15" t="s">
        <v>287</v>
      </c>
      <c r="D21" s="5">
        <v>597</v>
      </c>
      <c r="E21" s="101">
        <v>8940012</v>
      </c>
      <c r="F21" s="15" t="s">
        <v>1179</v>
      </c>
      <c r="G21" s="183" t="s">
        <v>1106</v>
      </c>
    </row>
    <row r="22" spans="1:7" x14ac:dyDescent="0.2">
      <c r="A22" s="100">
        <v>9468661</v>
      </c>
      <c r="B22" s="15" t="s">
        <v>2071</v>
      </c>
      <c r="C22" s="15" t="s">
        <v>326</v>
      </c>
      <c r="D22" s="5">
        <v>500</v>
      </c>
      <c r="E22" s="101">
        <v>8940012</v>
      </c>
      <c r="F22" s="15" t="s">
        <v>1179</v>
      </c>
      <c r="G22" s="183" t="s">
        <v>1093</v>
      </c>
    </row>
    <row r="23" spans="1:7" x14ac:dyDescent="0.2">
      <c r="A23" s="100">
        <v>9462667</v>
      </c>
      <c r="B23" s="15" t="s">
        <v>755</v>
      </c>
      <c r="C23" s="15" t="s">
        <v>174</v>
      </c>
      <c r="D23" s="5">
        <v>500</v>
      </c>
      <c r="E23" s="101">
        <v>8940012</v>
      </c>
      <c r="F23" s="15" t="s">
        <v>1179</v>
      </c>
      <c r="G23" s="183" t="s">
        <v>1114</v>
      </c>
    </row>
    <row r="24" spans="1:7" x14ac:dyDescent="0.2">
      <c r="A24" s="100">
        <v>9464302</v>
      </c>
      <c r="B24" s="15" t="s">
        <v>2512</v>
      </c>
      <c r="C24" s="15" t="s">
        <v>1531</v>
      </c>
      <c r="D24" s="5">
        <v>500</v>
      </c>
      <c r="E24" s="101">
        <v>8940012</v>
      </c>
      <c r="F24" s="15" t="s">
        <v>1179</v>
      </c>
      <c r="G24" s="183" t="s">
        <v>1100</v>
      </c>
    </row>
    <row r="25" spans="1:7" x14ac:dyDescent="0.2">
      <c r="A25" s="100">
        <v>9469056</v>
      </c>
      <c r="B25" s="15" t="s">
        <v>2512</v>
      </c>
      <c r="C25" s="15" t="s">
        <v>2020</v>
      </c>
      <c r="D25" s="5">
        <v>500</v>
      </c>
      <c r="E25" s="101">
        <v>8940012</v>
      </c>
      <c r="F25" s="15" t="s">
        <v>1179</v>
      </c>
      <c r="G25" s="183" t="s">
        <v>1097</v>
      </c>
    </row>
    <row r="26" spans="1:7" x14ac:dyDescent="0.2">
      <c r="A26" s="100">
        <v>9469055</v>
      </c>
      <c r="B26" s="15" t="s">
        <v>2512</v>
      </c>
      <c r="C26" s="15" t="s">
        <v>2513</v>
      </c>
      <c r="D26" s="5">
        <v>500</v>
      </c>
      <c r="E26" s="101">
        <v>8940012</v>
      </c>
      <c r="F26" s="15" t="s">
        <v>1179</v>
      </c>
      <c r="G26" s="183" t="s">
        <v>1096</v>
      </c>
    </row>
    <row r="27" spans="1:7" x14ac:dyDescent="0.2">
      <c r="A27" s="100">
        <v>9469222</v>
      </c>
      <c r="B27" s="15" t="s">
        <v>2577</v>
      </c>
      <c r="C27" s="15" t="s">
        <v>253</v>
      </c>
      <c r="D27" s="5">
        <v>500</v>
      </c>
      <c r="E27" s="101">
        <v>8940012</v>
      </c>
      <c r="F27" s="15" t="s">
        <v>1179</v>
      </c>
      <c r="G27" s="183" t="s">
        <v>1096</v>
      </c>
    </row>
    <row r="28" spans="1:7" x14ac:dyDescent="0.2">
      <c r="A28" s="100">
        <v>9469223</v>
      </c>
      <c r="B28" s="15" t="s">
        <v>2580</v>
      </c>
      <c r="C28" s="15" t="s">
        <v>257</v>
      </c>
      <c r="D28" s="5">
        <v>500</v>
      </c>
      <c r="E28" s="101">
        <v>8940012</v>
      </c>
      <c r="F28" s="15" t="s">
        <v>1179</v>
      </c>
      <c r="G28" s="183" t="s">
        <v>1104</v>
      </c>
    </row>
    <row r="29" spans="1:7" x14ac:dyDescent="0.2">
      <c r="A29" s="100">
        <v>9469278</v>
      </c>
      <c r="B29" s="15" t="s">
        <v>453</v>
      </c>
      <c r="C29" s="15" t="s">
        <v>634</v>
      </c>
      <c r="D29" s="5">
        <v>500</v>
      </c>
      <c r="E29" s="101">
        <v>8940012</v>
      </c>
      <c r="F29" s="15" t="s">
        <v>1179</v>
      </c>
      <c r="G29" s="183" t="s">
        <v>1096</v>
      </c>
    </row>
    <row r="30" spans="1:7" x14ac:dyDescent="0.2">
      <c r="A30" s="100">
        <v>9469816</v>
      </c>
      <c r="B30" s="15" t="s">
        <v>2608</v>
      </c>
      <c r="C30" s="15" t="s">
        <v>2609</v>
      </c>
      <c r="D30" s="5">
        <v>500</v>
      </c>
      <c r="E30" s="101">
        <v>8940012</v>
      </c>
      <c r="F30" s="15" t="s">
        <v>1179</v>
      </c>
      <c r="G30" s="183" t="s">
        <v>1100</v>
      </c>
    </row>
    <row r="31" spans="1:7" x14ac:dyDescent="0.2">
      <c r="A31" s="100">
        <v>9470065</v>
      </c>
      <c r="B31" s="15" t="s">
        <v>3327</v>
      </c>
      <c r="C31" s="15" t="s">
        <v>1814</v>
      </c>
      <c r="D31" s="5">
        <v>500</v>
      </c>
      <c r="E31" s="101">
        <v>8940012</v>
      </c>
      <c r="F31" s="15" t="s">
        <v>1179</v>
      </c>
      <c r="G31" s="183" t="s">
        <v>1091</v>
      </c>
    </row>
    <row r="32" spans="1:7" x14ac:dyDescent="0.2">
      <c r="A32" s="100">
        <v>9464578</v>
      </c>
      <c r="B32" s="15" t="s">
        <v>3342</v>
      </c>
      <c r="C32" s="15" t="s">
        <v>188</v>
      </c>
      <c r="D32" s="5">
        <v>500</v>
      </c>
      <c r="E32" s="101">
        <v>8940012</v>
      </c>
      <c r="F32" s="15" t="s">
        <v>1179</v>
      </c>
      <c r="G32" s="183" t="s">
        <v>1091</v>
      </c>
    </row>
    <row r="33" spans="1:7" x14ac:dyDescent="0.2">
      <c r="A33" s="100">
        <v>9469391</v>
      </c>
      <c r="B33" s="15" t="s">
        <v>2683</v>
      </c>
      <c r="C33" s="15" t="s">
        <v>1902</v>
      </c>
      <c r="D33" s="5">
        <v>500</v>
      </c>
      <c r="E33" s="101">
        <v>8940012</v>
      </c>
      <c r="F33" s="15" t="s">
        <v>1179</v>
      </c>
      <c r="G33" s="183" t="s">
        <v>1091</v>
      </c>
    </row>
    <row r="34" spans="1:7" x14ac:dyDescent="0.2">
      <c r="A34" s="100">
        <v>9467303</v>
      </c>
      <c r="B34" s="15" t="s">
        <v>1598</v>
      </c>
      <c r="C34" s="15" t="s">
        <v>1599</v>
      </c>
      <c r="D34" s="5">
        <v>586</v>
      </c>
      <c r="E34" s="101">
        <v>8940012</v>
      </c>
      <c r="F34" s="15" t="s">
        <v>1179</v>
      </c>
      <c r="G34" s="183" t="s">
        <v>1096</v>
      </c>
    </row>
    <row r="35" spans="1:7" x14ac:dyDescent="0.2">
      <c r="A35" s="100">
        <v>9469108</v>
      </c>
      <c r="B35" s="15" t="s">
        <v>2694</v>
      </c>
      <c r="C35" s="15" t="s">
        <v>2262</v>
      </c>
      <c r="D35" s="5">
        <v>500</v>
      </c>
      <c r="E35" s="101">
        <v>8940012</v>
      </c>
      <c r="F35" s="15" t="s">
        <v>1179</v>
      </c>
      <c r="G35" s="183" t="s">
        <v>1096</v>
      </c>
    </row>
    <row r="36" spans="1:7" x14ac:dyDescent="0.2">
      <c r="A36" s="100">
        <v>9465119</v>
      </c>
      <c r="B36" s="15" t="s">
        <v>1603</v>
      </c>
      <c r="C36" s="15" t="s">
        <v>1604</v>
      </c>
      <c r="D36" s="5">
        <v>500</v>
      </c>
      <c r="E36" s="101">
        <v>8940012</v>
      </c>
      <c r="F36" s="15" t="s">
        <v>1179</v>
      </c>
      <c r="G36" s="183" t="s">
        <v>1100</v>
      </c>
    </row>
    <row r="37" spans="1:7" x14ac:dyDescent="0.2">
      <c r="A37" s="100">
        <v>9458745</v>
      </c>
      <c r="B37" s="15" t="s">
        <v>324</v>
      </c>
      <c r="C37" s="15" t="s">
        <v>632</v>
      </c>
      <c r="D37" s="5">
        <v>500</v>
      </c>
      <c r="E37" s="101">
        <v>8940012</v>
      </c>
      <c r="F37" s="15" t="s">
        <v>1179</v>
      </c>
      <c r="G37" s="183" t="s">
        <v>1091</v>
      </c>
    </row>
    <row r="38" spans="1:7" x14ac:dyDescent="0.2">
      <c r="A38" s="100">
        <v>9463831</v>
      </c>
      <c r="B38" s="15" t="s">
        <v>324</v>
      </c>
      <c r="C38" s="15" t="s">
        <v>242</v>
      </c>
      <c r="D38" s="5">
        <v>500</v>
      </c>
      <c r="E38" s="101">
        <v>8940012</v>
      </c>
      <c r="F38" s="15" t="s">
        <v>1179</v>
      </c>
      <c r="G38" s="183" t="s">
        <v>1093</v>
      </c>
    </row>
    <row r="39" spans="1:7" x14ac:dyDescent="0.2">
      <c r="A39" s="100">
        <v>9463983</v>
      </c>
      <c r="B39" s="15" t="s">
        <v>769</v>
      </c>
      <c r="C39" s="15" t="s">
        <v>268</v>
      </c>
      <c r="D39" s="5">
        <v>500</v>
      </c>
      <c r="E39" s="101">
        <v>8940012</v>
      </c>
      <c r="F39" s="15" t="s">
        <v>1179</v>
      </c>
      <c r="G39" s="183" t="s">
        <v>1108</v>
      </c>
    </row>
    <row r="40" spans="1:7" x14ac:dyDescent="0.2">
      <c r="A40" s="100">
        <v>9466021</v>
      </c>
      <c r="B40" s="15" t="s">
        <v>1606</v>
      </c>
      <c r="C40" s="15" t="s">
        <v>1602</v>
      </c>
      <c r="D40" s="5">
        <v>500</v>
      </c>
      <c r="E40" s="101">
        <v>8940012</v>
      </c>
      <c r="F40" s="15" t="s">
        <v>1179</v>
      </c>
      <c r="G40" s="183" t="s">
        <v>1091</v>
      </c>
    </row>
    <row r="41" spans="1:7" x14ac:dyDescent="0.2">
      <c r="A41" s="100">
        <v>9459275</v>
      </c>
      <c r="B41" s="15" t="s">
        <v>489</v>
      </c>
      <c r="C41" s="15" t="s">
        <v>299</v>
      </c>
      <c r="D41" s="5">
        <v>741</v>
      </c>
      <c r="E41" s="101">
        <v>8940012</v>
      </c>
      <c r="F41" s="15" t="s">
        <v>1179</v>
      </c>
      <c r="G41" s="183" t="s">
        <v>1108</v>
      </c>
    </row>
    <row r="42" spans="1:7" x14ac:dyDescent="0.2">
      <c r="A42" s="100">
        <v>9245920</v>
      </c>
      <c r="B42" s="15" t="s">
        <v>489</v>
      </c>
      <c r="C42" s="15" t="s">
        <v>475</v>
      </c>
      <c r="D42" s="5">
        <v>1441</v>
      </c>
      <c r="E42" s="101">
        <v>8940012</v>
      </c>
      <c r="F42" s="15" t="s">
        <v>1179</v>
      </c>
      <c r="G42" s="183" t="s">
        <v>1102</v>
      </c>
    </row>
    <row r="43" spans="1:7" x14ac:dyDescent="0.2">
      <c r="A43" s="100">
        <v>9467282</v>
      </c>
      <c r="B43" s="15" t="s">
        <v>718</v>
      </c>
      <c r="C43" s="15" t="s">
        <v>1173</v>
      </c>
      <c r="D43" s="5">
        <v>500</v>
      </c>
      <c r="E43" s="101">
        <v>8940012</v>
      </c>
      <c r="F43" s="15" t="s">
        <v>1179</v>
      </c>
      <c r="G43" s="183" t="s">
        <v>1091</v>
      </c>
    </row>
    <row r="44" spans="1:7" x14ac:dyDescent="0.2">
      <c r="A44" s="100">
        <v>9467280</v>
      </c>
      <c r="B44" s="15" t="s">
        <v>1615</v>
      </c>
      <c r="C44" s="15" t="s">
        <v>209</v>
      </c>
      <c r="D44" s="5">
        <v>500</v>
      </c>
      <c r="E44" s="101">
        <v>8940012</v>
      </c>
      <c r="F44" s="15" t="s">
        <v>1179</v>
      </c>
      <c r="G44" s="183" t="s">
        <v>1093</v>
      </c>
    </row>
    <row r="45" spans="1:7" x14ac:dyDescent="0.2">
      <c r="A45" s="100">
        <v>9466993</v>
      </c>
      <c r="B45" s="15" t="s">
        <v>1280</v>
      </c>
      <c r="C45" s="15" t="s">
        <v>646</v>
      </c>
      <c r="D45" s="5">
        <v>553</v>
      </c>
      <c r="E45" s="101">
        <v>8940012</v>
      </c>
      <c r="F45" s="15" t="s">
        <v>1179</v>
      </c>
      <c r="G45" s="183" t="s">
        <v>1096</v>
      </c>
    </row>
    <row r="46" spans="1:7" x14ac:dyDescent="0.2">
      <c r="A46" s="100">
        <v>9469060</v>
      </c>
      <c r="B46" s="15" t="s">
        <v>1280</v>
      </c>
      <c r="C46" s="15" t="s">
        <v>540</v>
      </c>
      <c r="D46" s="5">
        <v>500</v>
      </c>
      <c r="E46" s="101">
        <v>8940012</v>
      </c>
      <c r="F46" s="15" t="s">
        <v>1179</v>
      </c>
      <c r="G46" s="183" t="s">
        <v>1097</v>
      </c>
    </row>
    <row r="47" spans="1:7" x14ac:dyDescent="0.2">
      <c r="A47" s="100">
        <v>9466995</v>
      </c>
      <c r="B47" s="15" t="s">
        <v>1637</v>
      </c>
      <c r="C47" s="15" t="s">
        <v>531</v>
      </c>
      <c r="D47" s="5">
        <v>500</v>
      </c>
      <c r="E47" s="101">
        <v>8940012</v>
      </c>
      <c r="F47" s="15" t="s">
        <v>1179</v>
      </c>
      <c r="G47" s="183" t="s">
        <v>1097</v>
      </c>
    </row>
    <row r="48" spans="1:7" x14ac:dyDescent="0.2">
      <c r="A48" s="100">
        <v>9468855</v>
      </c>
      <c r="B48" s="15" t="s">
        <v>2782</v>
      </c>
      <c r="C48" s="15" t="s">
        <v>289</v>
      </c>
      <c r="D48" s="5">
        <v>500</v>
      </c>
      <c r="E48" s="101">
        <v>8940012</v>
      </c>
      <c r="F48" s="15" t="s">
        <v>1179</v>
      </c>
      <c r="G48" s="183" t="s">
        <v>1091</v>
      </c>
    </row>
    <row r="49" spans="1:7" x14ac:dyDescent="0.2">
      <c r="A49" s="100">
        <v>9469817</v>
      </c>
      <c r="B49" s="15" t="s">
        <v>2783</v>
      </c>
      <c r="C49" s="15" t="s">
        <v>2784</v>
      </c>
      <c r="D49" s="5">
        <v>500</v>
      </c>
      <c r="E49" s="101">
        <v>8940012</v>
      </c>
      <c r="F49" s="15" t="s">
        <v>1179</v>
      </c>
      <c r="G49" s="183" t="s">
        <v>1104</v>
      </c>
    </row>
    <row r="50" spans="1:7" x14ac:dyDescent="0.2">
      <c r="A50" s="100">
        <v>9468837</v>
      </c>
      <c r="B50" s="15" t="s">
        <v>1284</v>
      </c>
      <c r="C50" s="15" t="s">
        <v>2115</v>
      </c>
      <c r="D50" s="5">
        <v>500</v>
      </c>
      <c r="E50" s="101">
        <v>8940012</v>
      </c>
      <c r="F50" s="15" t="s">
        <v>1179</v>
      </c>
      <c r="G50" s="183" t="s">
        <v>1100</v>
      </c>
    </row>
    <row r="51" spans="1:7" x14ac:dyDescent="0.2">
      <c r="A51" s="100">
        <v>9452293</v>
      </c>
      <c r="B51" s="15" t="s">
        <v>960</v>
      </c>
      <c r="C51" s="15" t="s">
        <v>281</v>
      </c>
      <c r="D51" s="5">
        <v>569</v>
      </c>
      <c r="E51" s="101">
        <v>8940012</v>
      </c>
      <c r="F51" s="15" t="s">
        <v>1179</v>
      </c>
      <c r="G51" s="183" t="s">
        <v>1114</v>
      </c>
    </row>
    <row r="52" spans="1:7" x14ac:dyDescent="0.2">
      <c r="A52" s="100">
        <v>9469059</v>
      </c>
      <c r="B52" s="15" t="s">
        <v>2806</v>
      </c>
      <c r="C52" s="15" t="s">
        <v>2807</v>
      </c>
      <c r="D52" s="5">
        <v>500</v>
      </c>
      <c r="E52" s="101">
        <v>8940012</v>
      </c>
      <c r="F52" s="15" t="s">
        <v>1179</v>
      </c>
      <c r="G52" s="183" t="s">
        <v>1097</v>
      </c>
    </row>
    <row r="53" spans="1:7" x14ac:dyDescent="0.2">
      <c r="A53" s="100">
        <v>9469058</v>
      </c>
      <c r="B53" s="15" t="s">
        <v>2806</v>
      </c>
      <c r="C53" s="15" t="s">
        <v>895</v>
      </c>
      <c r="D53" s="5">
        <v>500</v>
      </c>
      <c r="E53" s="101">
        <v>8940012</v>
      </c>
      <c r="F53" s="15" t="s">
        <v>1179</v>
      </c>
      <c r="G53" s="183" t="s">
        <v>1096</v>
      </c>
    </row>
    <row r="54" spans="1:7" x14ac:dyDescent="0.2">
      <c r="A54" s="100">
        <v>9469811</v>
      </c>
      <c r="B54" s="15" t="s">
        <v>2808</v>
      </c>
      <c r="C54" s="15" t="s">
        <v>2809</v>
      </c>
      <c r="D54" s="5">
        <v>500</v>
      </c>
      <c r="E54" s="101">
        <v>8940012</v>
      </c>
      <c r="F54" s="15" t="s">
        <v>1179</v>
      </c>
      <c r="G54" s="183" t="s">
        <v>1104</v>
      </c>
    </row>
    <row r="55" spans="1:7" x14ac:dyDescent="0.2">
      <c r="A55" s="100">
        <v>9466978</v>
      </c>
      <c r="B55" s="15" t="s">
        <v>1648</v>
      </c>
      <c r="C55" s="15" t="s">
        <v>382</v>
      </c>
      <c r="D55" s="5">
        <v>500</v>
      </c>
      <c r="E55" s="101">
        <v>8940012</v>
      </c>
      <c r="F55" s="15" t="s">
        <v>1179</v>
      </c>
      <c r="G55" s="183" t="s">
        <v>1097</v>
      </c>
    </row>
    <row r="56" spans="1:7" x14ac:dyDescent="0.2">
      <c r="A56" s="100">
        <v>9469054</v>
      </c>
      <c r="B56" s="15" t="s">
        <v>2821</v>
      </c>
      <c r="C56" s="15" t="s">
        <v>545</v>
      </c>
      <c r="D56" s="5">
        <v>500</v>
      </c>
      <c r="E56" s="101">
        <v>8940012</v>
      </c>
      <c r="F56" s="15" t="s">
        <v>1179</v>
      </c>
      <c r="G56" s="183" t="s">
        <v>1097</v>
      </c>
    </row>
    <row r="57" spans="1:7" x14ac:dyDescent="0.2">
      <c r="A57" s="100">
        <v>9470478</v>
      </c>
      <c r="B57" s="15" t="s">
        <v>3576</v>
      </c>
      <c r="C57" s="15" t="s">
        <v>1959</v>
      </c>
      <c r="D57" s="5">
        <v>500</v>
      </c>
      <c r="E57" s="101">
        <v>8940012</v>
      </c>
      <c r="F57" s="15" t="s">
        <v>1179</v>
      </c>
      <c r="G57" s="183" t="s">
        <v>1100</v>
      </c>
    </row>
    <row r="58" spans="1:7" x14ac:dyDescent="0.2">
      <c r="A58" s="100">
        <v>9467316</v>
      </c>
      <c r="B58" s="15" t="s">
        <v>3415</v>
      </c>
      <c r="C58" s="15" t="s">
        <v>245</v>
      </c>
      <c r="D58" s="5">
        <v>500</v>
      </c>
      <c r="E58" s="101">
        <v>8940012</v>
      </c>
      <c r="F58" s="15" t="s">
        <v>1179</v>
      </c>
      <c r="G58" s="183" t="s">
        <v>1097</v>
      </c>
    </row>
    <row r="59" spans="1:7" x14ac:dyDescent="0.2">
      <c r="A59" s="100">
        <v>9469277</v>
      </c>
      <c r="B59" s="15" t="s">
        <v>2876</v>
      </c>
      <c r="C59" s="15" t="s">
        <v>2877</v>
      </c>
      <c r="D59" s="5">
        <v>500</v>
      </c>
      <c r="E59" s="101">
        <v>8940012</v>
      </c>
      <c r="F59" s="15" t="s">
        <v>1179</v>
      </c>
      <c r="G59" s="183" t="s">
        <v>1097</v>
      </c>
    </row>
    <row r="60" spans="1:7" x14ac:dyDescent="0.2">
      <c r="A60" s="100">
        <v>9469276</v>
      </c>
      <c r="B60" s="15" t="s">
        <v>2876</v>
      </c>
      <c r="C60" s="15" t="s">
        <v>2878</v>
      </c>
      <c r="D60" s="5">
        <v>500</v>
      </c>
      <c r="E60" s="101">
        <v>8940012</v>
      </c>
      <c r="F60" s="15" t="s">
        <v>1179</v>
      </c>
      <c r="G60" s="183" t="s">
        <v>1096</v>
      </c>
    </row>
    <row r="61" spans="1:7" x14ac:dyDescent="0.2">
      <c r="A61" s="100">
        <v>9469105</v>
      </c>
      <c r="B61" s="15" t="s">
        <v>2891</v>
      </c>
      <c r="C61" s="15" t="s">
        <v>717</v>
      </c>
      <c r="D61" s="5">
        <v>500</v>
      </c>
      <c r="E61" s="101">
        <v>8940012</v>
      </c>
      <c r="F61" s="15" t="s">
        <v>1179</v>
      </c>
      <c r="G61" s="183" t="s">
        <v>1104</v>
      </c>
    </row>
    <row r="62" spans="1:7" x14ac:dyDescent="0.2">
      <c r="A62" s="100">
        <v>9464653</v>
      </c>
      <c r="B62" s="15" t="s">
        <v>964</v>
      </c>
      <c r="C62" s="15" t="s">
        <v>965</v>
      </c>
      <c r="D62" s="5">
        <v>531</v>
      </c>
      <c r="E62" s="101">
        <v>8940012</v>
      </c>
      <c r="F62" s="15" t="s">
        <v>1179</v>
      </c>
      <c r="G62" s="183" t="s">
        <v>1108</v>
      </c>
    </row>
    <row r="63" spans="1:7" x14ac:dyDescent="0.2">
      <c r="A63" s="100">
        <v>9459072</v>
      </c>
      <c r="B63" s="15" t="s">
        <v>323</v>
      </c>
      <c r="C63" s="15" t="s">
        <v>164</v>
      </c>
      <c r="D63" s="5">
        <v>500</v>
      </c>
      <c r="E63" s="101">
        <v>8940012</v>
      </c>
      <c r="F63" s="15" t="s">
        <v>1179</v>
      </c>
      <c r="G63" s="183" t="s">
        <v>1104</v>
      </c>
    </row>
    <row r="64" spans="1:7" x14ac:dyDescent="0.2">
      <c r="A64" s="100">
        <v>9469828</v>
      </c>
      <c r="B64" s="15" t="s">
        <v>2928</v>
      </c>
      <c r="C64" s="15" t="s">
        <v>310</v>
      </c>
      <c r="D64" s="5">
        <v>500</v>
      </c>
      <c r="E64" s="101">
        <v>8940012</v>
      </c>
      <c r="F64" s="15" t="s">
        <v>1179</v>
      </c>
      <c r="G64" s="183" t="s">
        <v>1091</v>
      </c>
    </row>
    <row r="65" spans="1:7" x14ac:dyDescent="0.2">
      <c r="A65" s="100">
        <v>9466109</v>
      </c>
      <c r="B65" s="15" t="s">
        <v>1691</v>
      </c>
      <c r="C65" s="15" t="s">
        <v>1692</v>
      </c>
      <c r="D65" s="5">
        <v>500</v>
      </c>
      <c r="E65" s="101">
        <v>8940012</v>
      </c>
      <c r="F65" s="15" t="s">
        <v>1179</v>
      </c>
      <c r="G65" s="183" t="s">
        <v>1106</v>
      </c>
    </row>
    <row r="66" spans="1:7" x14ac:dyDescent="0.2">
      <c r="A66" s="100">
        <v>9464299</v>
      </c>
      <c r="B66" s="15" t="s">
        <v>1961</v>
      </c>
      <c r="C66" s="15" t="s">
        <v>174</v>
      </c>
      <c r="D66" s="5">
        <v>500</v>
      </c>
      <c r="E66" s="101">
        <v>8940012</v>
      </c>
      <c r="F66" s="15" t="s">
        <v>1179</v>
      </c>
      <c r="G66" s="183" t="s">
        <v>1132</v>
      </c>
    </row>
    <row r="67" spans="1:7" x14ac:dyDescent="0.2">
      <c r="A67" s="100">
        <v>9468234</v>
      </c>
      <c r="B67" s="15" t="s">
        <v>1907</v>
      </c>
      <c r="C67" s="15" t="s">
        <v>787</v>
      </c>
      <c r="D67" s="5">
        <v>500</v>
      </c>
      <c r="E67" s="101">
        <v>8940012</v>
      </c>
      <c r="F67" s="15" t="s">
        <v>1179</v>
      </c>
      <c r="G67" s="183" t="s">
        <v>1091</v>
      </c>
    </row>
    <row r="68" spans="1:7" x14ac:dyDescent="0.2">
      <c r="A68" s="100">
        <v>9459310</v>
      </c>
      <c r="B68" s="15" t="s">
        <v>1068</v>
      </c>
      <c r="C68" s="15" t="s">
        <v>312</v>
      </c>
      <c r="D68" s="5">
        <v>500</v>
      </c>
      <c r="E68" s="101">
        <v>8940012</v>
      </c>
      <c r="F68" s="15" t="s">
        <v>1179</v>
      </c>
      <c r="G68" s="183" t="s">
        <v>1108</v>
      </c>
    </row>
    <row r="69" spans="1:7" x14ac:dyDescent="0.2">
      <c r="A69" s="100">
        <v>9467567</v>
      </c>
      <c r="B69" s="15" t="s">
        <v>1731</v>
      </c>
      <c r="C69" s="15" t="s">
        <v>1732</v>
      </c>
      <c r="D69" s="5">
        <v>500</v>
      </c>
      <c r="E69" s="101">
        <v>8940012</v>
      </c>
      <c r="F69" s="15" t="s">
        <v>1179</v>
      </c>
      <c r="G69" s="183" t="s">
        <v>1093</v>
      </c>
    </row>
    <row r="70" spans="1:7" x14ac:dyDescent="0.2">
      <c r="A70" s="100">
        <v>9469819</v>
      </c>
      <c r="B70" s="15" t="s">
        <v>3043</v>
      </c>
      <c r="C70" s="15" t="s">
        <v>3044</v>
      </c>
      <c r="D70" s="5">
        <v>500</v>
      </c>
      <c r="E70" s="101">
        <v>8940012</v>
      </c>
      <c r="F70" s="15" t="s">
        <v>1179</v>
      </c>
      <c r="G70" s="183" t="s">
        <v>1100</v>
      </c>
    </row>
    <row r="71" spans="1:7" x14ac:dyDescent="0.2">
      <c r="A71" s="100">
        <v>9468610</v>
      </c>
      <c r="B71" s="15" t="s">
        <v>2059</v>
      </c>
      <c r="C71" s="15" t="s">
        <v>2060</v>
      </c>
      <c r="D71" s="5">
        <v>500</v>
      </c>
      <c r="E71" s="101">
        <v>8940012</v>
      </c>
      <c r="F71" s="15" t="s">
        <v>1179</v>
      </c>
      <c r="G71" s="183" t="s">
        <v>1097</v>
      </c>
    </row>
    <row r="72" spans="1:7" x14ac:dyDescent="0.2">
      <c r="A72" s="100">
        <v>9470066</v>
      </c>
      <c r="B72" s="15" t="s">
        <v>3496</v>
      </c>
      <c r="C72" s="15" t="s">
        <v>1137</v>
      </c>
      <c r="D72" s="5">
        <v>500</v>
      </c>
      <c r="E72" s="101">
        <v>8940012</v>
      </c>
      <c r="F72" s="15" t="s">
        <v>1179</v>
      </c>
      <c r="G72" s="183" t="s">
        <v>1096</v>
      </c>
    </row>
    <row r="73" spans="1:7" x14ac:dyDescent="0.2">
      <c r="A73" s="100">
        <v>9468169</v>
      </c>
      <c r="B73" s="15" t="s">
        <v>1919</v>
      </c>
      <c r="C73" s="15" t="s">
        <v>226</v>
      </c>
      <c r="D73" s="5">
        <v>500</v>
      </c>
      <c r="E73" s="101">
        <v>8940012</v>
      </c>
      <c r="F73" s="15" t="s">
        <v>1179</v>
      </c>
      <c r="G73" s="183" t="s">
        <v>1091</v>
      </c>
    </row>
    <row r="74" spans="1:7" x14ac:dyDescent="0.2">
      <c r="A74" s="100">
        <v>9464143</v>
      </c>
      <c r="B74" s="15" t="s">
        <v>803</v>
      </c>
      <c r="C74" s="15" t="s">
        <v>168</v>
      </c>
      <c r="D74" s="5">
        <v>500</v>
      </c>
      <c r="E74" s="101">
        <v>8940012</v>
      </c>
      <c r="F74" s="15" t="s">
        <v>1179</v>
      </c>
      <c r="G74" s="183" t="s">
        <v>1096</v>
      </c>
    </row>
    <row r="75" spans="1:7" x14ac:dyDescent="0.2">
      <c r="A75" s="100">
        <v>9464144</v>
      </c>
      <c r="B75" s="15" t="s">
        <v>803</v>
      </c>
      <c r="C75" s="15" t="s">
        <v>1609</v>
      </c>
      <c r="D75" s="5">
        <v>500</v>
      </c>
      <c r="E75" s="101">
        <v>8940012</v>
      </c>
      <c r="F75" s="15" t="s">
        <v>1179</v>
      </c>
      <c r="G75" s="183" t="s">
        <v>1104</v>
      </c>
    </row>
    <row r="76" spans="1:7" x14ac:dyDescent="0.2">
      <c r="A76" s="100">
        <v>9466990</v>
      </c>
      <c r="B76" s="15" t="s">
        <v>3498</v>
      </c>
      <c r="C76" s="15" t="s">
        <v>253</v>
      </c>
      <c r="D76" s="5">
        <v>500</v>
      </c>
      <c r="E76" s="101">
        <v>8940012</v>
      </c>
      <c r="F76" s="15" t="s">
        <v>1179</v>
      </c>
      <c r="G76" s="183" t="s">
        <v>1100</v>
      </c>
    </row>
    <row r="77" spans="1:7" x14ac:dyDescent="0.2">
      <c r="A77" s="100">
        <v>9467818</v>
      </c>
      <c r="B77" s="15" t="s">
        <v>3498</v>
      </c>
      <c r="C77" s="15" t="s">
        <v>258</v>
      </c>
      <c r="D77" s="5">
        <v>500</v>
      </c>
      <c r="E77" s="101">
        <v>8940012</v>
      </c>
      <c r="F77" s="15" t="s">
        <v>1179</v>
      </c>
      <c r="G77" s="183" t="s">
        <v>1106</v>
      </c>
    </row>
    <row r="78" spans="1:7" x14ac:dyDescent="0.2">
      <c r="A78" s="100">
        <v>9470069</v>
      </c>
      <c r="B78" s="15" t="s">
        <v>3501</v>
      </c>
      <c r="C78" s="15" t="s">
        <v>2242</v>
      </c>
      <c r="D78" s="5">
        <v>500</v>
      </c>
      <c r="E78" s="101">
        <v>8940012</v>
      </c>
      <c r="F78" s="15" t="s">
        <v>1179</v>
      </c>
      <c r="G78" s="183" t="s">
        <v>1096</v>
      </c>
    </row>
    <row r="79" spans="1:7" x14ac:dyDescent="0.2">
      <c r="A79" s="100">
        <v>9464700</v>
      </c>
      <c r="B79" s="15" t="s">
        <v>726</v>
      </c>
      <c r="C79" s="15" t="s">
        <v>927</v>
      </c>
      <c r="D79" s="5">
        <v>588</v>
      </c>
      <c r="E79" s="101">
        <v>8940012</v>
      </c>
      <c r="F79" s="15" t="s">
        <v>1179</v>
      </c>
      <c r="G79" s="183" t="s">
        <v>1091</v>
      </c>
    </row>
    <row r="80" spans="1:7" x14ac:dyDescent="0.2">
      <c r="A80" s="100">
        <v>9470262</v>
      </c>
      <c r="B80" s="15" t="s">
        <v>732</v>
      </c>
      <c r="C80" s="15" t="s">
        <v>281</v>
      </c>
      <c r="D80" s="5">
        <v>500</v>
      </c>
      <c r="E80" s="101">
        <v>8940458</v>
      </c>
      <c r="F80" s="15" t="s">
        <v>602</v>
      </c>
      <c r="G80" s="183" t="s">
        <v>1097</v>
      </c>
    </row>
    <row r="81" spans="1:7" x14ac:dyDescent="0.2">
      <c r="A81" s="100">
        <v>9469939</v>
      </c>
      <c r="B81" s="15" t="s">
        <v>732</v>
      </c>
      <c r="C81" s="15" t="s">
        <v>271</v>
      </c>
      <c r="D81" s="5">
        <v>500</v>
      </c>
      <c r="E81" s="101">
        <v>8940458</v>
      </c>
      <c r="F81" s="15" t="s">
        <v>602</v>
      </c>
      <c r="G81" s="183" t="s">
        <v>1104</v>
      </c>
    </row>
    <row r="82" spans="1:7" x14ac:dyDescent="0.2">
      <c r="A82" s="100">
        <v>9468031</v>
      </c>
      <c r="B82" s="15" t="s">
        <v>1809</v>
      </c>
      <c r="C82" s="15" t="s">
        <v>210</v>
      </c>
      <c r="D82" s="5">
        <v>500</v>
      </c>
      <c r="E82" s="101">
        <v>8940458</v>
      </c>
      <c r="F82" s="15" t="s">
        <v>602</v>
      </c>
      <c r="G82" s="183" t="s">
        <v>1100</v>
      </c>
    </row>
    <row r="83" spans="1:7" x14ac:dyDescent="0.2">
      <c r="A83" s="100">
        <v>9464120</v>
      </c>
      <c r="B83" s="15" t="s">
        <v>1392</v>
      </c>
      <c r="C83" s="15" t="s">
        <v>243</v>
      </c>
      <c r="D83" s="5">
        <v>502</v>
      </c>
      <c r="E83" s="101">
        <v>8940458</v>
      </c>
      <c r="F83" s="15" t="s">
        <v>602</v>
      </c>
      <c r="G83" s="183" t="s">
        <v>1093</v>
      </c>
    </row>
    <row r="84" spans="1:7" x14ac:dyDescent="0.2">
      <c r="A84" s="100">
        <v>9467482</v>
      </c>
      <c r="B84" s="15" t="s">
        <v>1409</v>
      </c>
      <c r="C84" s="15" t="s">
        <v>336</v>
      </c>
      <c r="D84" s="5">
        <v>500</v>
      </c>
      <c r="E84" s="101">
        <v>8940458</v>
      </c>
      <c r="F84" s="15" t="s">
        <v>602</v>
      </c>
      <c r="G84" s="183" t="s">
        <v>1097</v>
      </c>
    </row>
    <row r="85" spans="1:7" x14ac:dyDescent="0.2">
      <c r="A85" s="100">
        <v>9463253</v>
      </c>
      <c r="B85" s="15" t="s">
        <v>3545</v>
      </c>
      <c r="C85" s="15" t="s">
        <v>3546</v>
      </c>
      <c r="D85" s="5">
        <v>500</v>
      </c>
      <c r="E85" s="101">
        <v>8940458</v>
      </c>
      <c r="F85" s="15" t="s">
        <v>602</v>
      </c>
      <c r="G85" s="183" t="s">
        <v>1104</v>
      </c>
    </row>
    <row r="86" spans="1:7" x14ac:dyDescent="0.2">
      <c r="A86" s="100">
        <v>9464945</v>
      </c>
      <c r="B86" s="15" t="s">
        <v>3205</v>
      </c>
      <c r="C86" s="15" t="s">
        <v>222</v>
      </c>
      <c r="D86" s="5">
        <v>527</v>
      </c>
      <c r="E86" s="101">
        <v>8940458</v>
      </c>
      <c r="F86" s="15" t="s">
        <v>602</v>
      </c>
      <c r="G86" s="183" t="s">
        <v>1108</v>
      </c>
    </row>
    <row r="87" spans="1:7" x14ac:dyDescent="0.2">
      <c r="A87" s="100">
        <v>9470407</v>
      </c>
      <c r="B87" s="15" t="s">
        <v>3549</v>
      </c>
      <c r="C87" s="15" t="s">
        <v>357</v>
      </c>
      <c r="D87" s="5">
        <v>500</v>
      </c>
      <c r="E87" s="101">
        <v>8940458</v>
      </c>
      <c r="F87" s="15" t="s">
        <v>602</v>
      </c>
      <c r="G87" s="183" t="s">
        <v>1097</v>
      </c>
    </row>
    <row r="88" spans="1:7" x14ac:dyDescent="0.2">
      <c r="A88" s="100">
        <v>9465359</v>
      </c>
      <c r="B88" s="15" t="s">
        <v>1461</v>
      </c>
      <c r="C88" s="15" t="s">
        <v>261</v>
      </c>
      <c r="D88" s="5">
        <v>500</v>
      </c>
      <c r="E88" s="101">
        <v>8940458</v>
      </c>
      <c r="F88" s="15" t="s">
        <v>602</v>
      </c>
      <c r="G88" s="183" t="s">
        <v>1108</v>
      </c>
    </row>
    <row r="89" spans="1:7" x14ac:dyDescent="0.2">
      <c r="A89" s="100">
        <v>9460180</v>
      </c>
      <c r="B89" s="15" t="s">
        <v>448</v>
      </c>
      <c r="C89" s="15" t="s">
        <v>210</v>
      </c>
      <c r="D89" s="5">
        <v>1108</v>
      </c>
      <c r="E89" s="101">
        <v>8940458</v>
      </c>
      <c r="F89" s="15" t="s">
        <v>602</v>
      </c>
      <c r="G89" s="183" t="s">
        <v>1132</v>
      </c>
    </row>
    <row r="90" spans="1:7" x14ac:dyDescent="0.2">
      <c r="A90" s="100">
        <v>9469892</v>
      </c>
      <c r="B90" s="15" t="s">
        <v>1475</v>
      </c>
      <c r="C90" s="15" t="s">
        <v>209</v>
      </c>
      <c r="D90" s="5">
        <v>500</v>
      </c>
      <c r="E90" s="101">
        <v>8940458</v>
      </c>
      <c r="F90" s="15" t="s">
        <v>602</v>
      </c>
      <c r="G90" s="183" t="s">
        <v>1097</v>
      </c>
    </row>
    <row r="91" spans="1:7" x14ac:dyDescent="0.2">
      <c r="A91" s="100">
        <v>9467483</v>
      </c>
      <c r="B91" s="15" t="s">
        <v>1475</v>
      </c>
      <c r="C91" s="15" t="s">
        <v>272</v>
      </c>
      <c r="D91" s="5">
        <v>500</v>
      </c>
      <c r="E91" s="101">
        <v>8940458</v>
      </c>
      <c r="F91" s="15" t="s">
        <v>602</v>
      </c>
      <c r="G91" s="183" t="s">
        <v>1096</v>
      </c>
    </row>
    <row r="92" spans="1:7" x14ac:dyDescent="0.2">
      <c r="A92" s="100">
        <v>9470223</v>
      </c>
      <c r="B92" s="15" t="s">
        <v>3238</v>
      </c>
      <c r="C92" s="15" t="s">
        <v>1468</v>
      </c>
      <c r="D92" s="5">
        <v>500</v>
      </c>
      <c r="E92" s="101">
        <v>8940458</v>
      </c>
      <c r="F92" s="15" t="s">
        <v>602</v>
      </c>
      <c r="G92" s="183" t="s">
        <v>1097</v>
      </c>
    </row>
    <row r="93" spans="1:7" x14ac:dyDescent="0.2">
      <c r="A93" s="100">
        <v>9468684</v>
      </c>
      <c r="B93" s="15" t="s">
        <v>2070</v>
      </c>
      <c r="C93" s="15" t="s">
        <v>357</v>
      </c>
      <c r="D93" s="5">
        <v>500</v>
      </c>
      <c r="E93" s="101">
        <v>8940458</v>
      </c>
      <c r="F93" s="15" t="s">
        <v>602</v>
      </c>
      <c r="G93" s="183" t="s">
        <v>1096</v>
      </c>
    </row>
    <row r="94" spans="1:7" x14ac:dyDescent="0.2">
      <c r="A94" s="100">
        <v>9470404</v>
      </c>
      <c r="B94" s="15" t="s">
        <v>3557</v>
      </c>
      <c r="C94" s="15" t="s">
        <v>205</v>
      </c>
      <c r="D94" s="5">
        <v>500</v>
      </c>
      <c r="E94" s="101">
        <v>8940458</v>
      </c>
      <c r="F94" s="15" t="s">
        <v>602</v>
      </c>
      <c r="G94" s="183" t="s">
        <v>1091</v>
      </c>
    </row>
    <row r="95" spans="1:7" x14ac:dyDescent="0.2">
      <c r="A95" s="100">
        <v>9452473</v>
      </c>
      <c r="B95" s="15" t="s">
        <v>252</v>
      </c>
      <c r="C95" s="15" t="s">
        <v>249</v>
      </c>
      <c r="D95" s="5">
        <v>931</v>
      </c>
      <c r="E95" s="101">
        <v>8940458</v>
      </c>
      <c r="F95" s="15" t="s">
        <v>602</v>
      </c>
      <c r="G95" s="183" t="s">
        <v>1132</v>
      </c>
    </row>
    <row r="96" spans="1:7" x14ac:dyDescent="0.2">
      <c r="A96" s="100">
        <v>9465849</v>
      </c>
      <c r="B96" s="15" t="s">
        <v>1508</v>
      </c>
      <c r="C96" s="15" t="s">
        <v>1509</v>
      </c>
      <c r="D96" s="5">
        <v>500</v>
      </c>
      <c r="E96" s="101">
        <v>8940458</v>
      </c>
      <c r="F96" s="15" t="s">
        <v>602</v>
      </c>
      <c r="G96" s="183" t="s">
        <v>1091</v>
      </c>
    </row>
    <row r="97" spans="1:7" x14ac:dyDescent="0.2">
      <c r="A97" s="100">
        <v>9466424</v>
      </c>
      <c r="B97" s="15" t="s">
        <v>1508</v>
      </c>
      <c r="C97" s="15" t="s">
        <v>257</v>
      </c>
      <c r="D97" s="5">
        <v>500</v>
      </c>
      <c r="E97" s="101">
        <v>8940458</v>
      </c>
      <c r="F97" s="15" t="s">
        <v>602</v>
      </c>
      <c r="G97" s="183" t="s">
        <v>1096</v>
      </c>
    </row>
    <row r="98" spans="1:7" x14ac:dyDescent="0.2">
      <c r="A98" s="100">
        <v>9467744</v>
      </c>
      <c r="B98" s="15" t="s">
        <v>1517</v>
      </c>
      <c r="C98" s="15" t="s">
        <v>266</v>
      </c>
      <c r="D98" s="5">
        <v>500</v>
      </c>
      <c r="E98" s="101">
        <v>8940458</v>
      </c>
      <c r="F98" s="15" t="s">
        <v>602</v>
      </c>
      <c r="G98" s="183" t="s">
        <v>1114</v>
      </c>
    </row>
    <row r="99" spans="1:7" x14ac:dyDescent="0.2">
      <c r="A99" s="100">
        <v>9466896</v>
      </c>
      <c r="B99" s="15" t="s">
        <v>1520</v>
      </c>
      <c r="C99" s="15" t="s">
        <v>1209</v>
      </c>
      <c r="D99" s="5">
        <v>500</v>
      </c>
      <c r="E99" s="101">
        <v>8940458</v>
      </c>
      <c r="F99" s="15" t="s">
        <v>602</v>
      </c>
      <c r="G99" s="183" t="s">
        <v>1093</v>
      </c>
    </row>
    <row r="100" spans="1:7" x14ac:dyDescent="0.2">
      <c r="A100" s="100">
        <v>9470414</v>
      </c>
      <c r="B100" s="15" t="s">
        <v>3560</v>
      </c>
      <c r="C100" s="15" t="s">
        <v>184</v>
      </c>
      <c r="D100" s="5">
        <v>500</v>
      </c>
      <c r="E100" s="101">
        <v>8940458</v>
      </c>
      <c r="F100" s="15" t="s">
        <v>602</v>
      </c>
      <c r="G100" s="183" t="s">
        <v>1096</v>
      </c>
    </row>
    <row r="101" spans="1:7" x14ac:dyDescent="0.2">
      <c r="A101" s="100">
        <v>9469860</v>
      </c>
      <c r="B101" s="15" t="s">
        <v>2043</v>
      </c>
      <c r="C101" s="15" t="s">
        <v>706</v>
      </c>
      <c r="D101" s="5">
        <v>500</v>
      </c>
      <c r="E101" s="101">
        <v>8940458</v>
      </c>
      <c r="F101" s="15" t="s">
        <v>602</v>
      </c>
      <c r="G101" s="183" t="s">
        <v>1097</v>
      </c>
    </row>
    <row r="102" spans="1:7" x14ac:dyDescent="0.2">
      <c r="A102" s="100">
        <v>9468853</v>
      </c>
      <c r="B102" s="15" t="s">
        <v>3279</v>
      </c>
      <c r="C102" s="15" t="s">
        <v>3280</v>
      </c>
      <c r="D102" s="5">
        <v>500</v>
      </c>
      <c r="E102" s="101">
        <v>8940458</v>
      </c>
      <c r="F102" s="15" t="s">
        <v>602</v>
      </c>
      <c r="G102" s="183" t="s">
        <v>1097</v>
      </c>
    </row>
    <row r="103" spans="1:7" x14ac:dyDescent="0.2">
      <c r="A103" s="100">
        <v>9460362</v>
      </c>
      <c r="B103" s="15" t="s">
        <v>2555</v>
      </c>
      <c r="C103" s="15" t="s">
        <v>185</v>
      </c>
      <c r="D103" s="5">
        <v>581</v>
      </c>
      <c r="E103" s="101">
        <v>8940458</v>
      </c>
      <c r="F103" s="15" t="s">
        <v>602</v>
      </c>
      <c r="G103" s="183" t="s">
        <v>1106</v>
      </c>
    </row>
    <row r="104" spans="1:7" x14ac:dyDescent="0.2">
      <c r="A104" s="100">
        <v>9462179</v>
      </c>
      <c r="B104" s="15" t="s">
        <v>951</v>
      </c>
      <c r="C104" s="15" t="s">
        <v>278</v>
      </c>
      <c r="D104" s="5">
        <v>500</v>
      </c>
      <c r="E104" s="101">
        <v>8940458</v>
      </c>
      <c r="F104" s="15" t="s">
        <v>602</v>
      </c>
      <c r="G104" s="183" t="s">
        <v>1104</v>
      </c>
    </row>
    <row r="105" spans="1:7" x14ac:dyDescent="0.2">
      <c r="A105" s="100">
        <v>9468685</v>
      </c>
      <c r="B105" s="15" t="s">
        <v>2074</v>
      </c>
      <c r="C105" s="15" t="s">
        <v>205</v>
      </c>
      <c r="D105" s="5">
        <v>500</v>
      </c>
      <c r="E105" s="101">
        <v>8940458</v>
      </c>
      <c r="F105" s="15" t="s">
        <v>602</v>
      </c>
      <c r="G105" s="183" t="s">
        <v>1097</v>
      </c>
    </row>
    <row r="106" spans="1:7" x14ac:dyDescent="0.2">
      <c r="A106" s="100">
        <v>9463810</v>
      </c>
      <c r="B106" s="15" t="s">
        <v>1035</v>
      </c>
      <c r="C106" s="15" t="s">
        <v>1036</v>
      </c>
      <c r="D106" s="5">
        <v>582</v>
      </c>
      <c r="E106" s="101">
        <v>8940458</v>
      </c>
      <c r="F106" s="15" t="s">
        <v>602</v>
      </c>
      <c r="G106" s="183" t="s">
        <v>1096</v>
      </c>
    </row>
    <row r="107" spans="1:7" x14ac:dyDescent="0.2">
      <c r="A107" s="100">
        <v>9466885</v>
      </c>
      <c r="B107" s="15" t="s">
        <v>1588</v>
      </c>
      <c r="C107" s="15" t="s">
        <v>1589</v>
      </c>
      <c r="D107" s="5">
        <v>500</v>
      </c>
      <c r="E107" s="101">
        <v>8940458</v>
      </c>
      <c r="F107" s="15" t="s">
        <v>602</v>
      </c>
      <c r="G107" s="183" t="s">
        <v>1097</v>
      </c>
    </row>
    <row r="108" spans="1:7" x14ac:dyDescent="0.2">
      <c r="A108" s="100">
        <v>9463653</v>
      </c>
      <c r="B108" s="15" t="s">
        <v>2077</v>
      </c>
      <c r="C108" s="15" t="s">
        <v>774</v>
      </c>
      <c r="D108" s="5">
        <v>500</v>
      </c>
      <c r="E108" s="101">
        <v>8940458</v>
      </c>
      <c r="F108" s="15" t="s">
        <v>602</v>
      </c>
      <c r="G108" s="183" t="s">
        <v>1104</v>
      </c>
    </row>
    <row r="109" spans="1:7" x14ac:dyDescent="0.2">
      <c r="A109" s="100">
        <v>9470405</v>
      </c>
      <c r="B109" s="15" t="s">
        <v>3569</v>
      </c>
      <c r="C109" s="15" t="s">
        <v>706</v>
      </c>
      <c r="D109" s="5">
        <v>500</v>
      </c>
      <c r="E109" s="101">
        <v>8940458</v>
      </c>
      <c r="F109" s="15" t="s">
        <v>602</v>
      </c>
      <c r="G109" s="183" t="s">
        <v>1093</v>
      </c>
    </row>
    <row r="110" spans="1:7" x14ac:dyDescent="0.2">
      <c r="A110" s="100">
        <v>9468526</v>
      </c>
      <c r="B110" s="15" t="s">
        <v>2009</v>
      </c>
      <c r="C110" s="15" t="s">
        <v>310</v>
      </c>
      <c r="D110" s="5">
        <v>500</v>
      </c>
      <c r="E110" s="101">
        <v>8940458</v>
      </c>
      <c r="F110" s="15" t="s">
        <v>602</v>
      </c>
      <c r="G110" s="183" t="s">
        <v>1096</v>
      </c>
    </row>
    <row r="111" spans="1:7" x14ac:dyDescent="0.2">
      <c r="A111" s="100">
        <v>9467150</v>
      </c>
      <c r="B111" s="15" t="s">
        <v>1283</v>
      </c>
      <c r="C111" s="15" t="s">
        <v>662</v>
      </c>
      <c r="D111" s="5">
        <v>500</v>
      </c>
      <c r="E111" s="101">
        <v>8940458</v>
      </c>
      <c r="F111" s="15" t="s">
        <v>602</v>
      </c>
      <c r="G111" s="183" t="s">
        <v>1097</v>
      </c>
    </row>
    <row r="112" spans="1:7" x14ac:dyDescent="0.2">
      <c r="A112" s="100">
        <v>9469861</v>
      </c>
      <c r="B112" s="15" t="s">
        <v>1641</v>
      </c>
      <c r="C112" s="15" t="s">
        <v>1490</v>
      </c>
      <c r="D112" s="5">
        <v>500</v>
      </c>
      <c r="E112" s="101">
        <v>8940458</v>
      </c>
      <c r="F112" s="15" t="s">
        <v>602</v>
      </c>
      <c r="G112" s="183" t="s">
        <v>1104</v>
      </c>
    </row>
    <row r="113" spans="1:7" x14ac:dyDescent="0.2">
      <c r="A113" s="100">
        <v>9469759</v>
      </c>
      <c r="B113" s="15" t="s">
        <v>2834</v>
      </c>
      <c r="C113" s="15" t="s">
        <v>249</v>
      </c>
      <c r="D113" s="5">
        <v>500</v>
      </c>
      <c r="E113" s="101">
        <v>8940458</v>
      </c>
      <c r="F113" s="15" t="s">
        <v>602</v>
      </c>
      <c r="G113" s="183" t="s">
        <v>1100</v>
      </c>
    </row>
    <row r="114" spans="1:7" x14ac:dyDescent="0.2">
      <c r="A114" s="100">
        <v>9466494</v>
      </c>
      <c r="B114" s="15" t="s">
        <v>3577</v>
      </c>
      <c r="C114" s="15" t="s">
        <v>790</v>
      </c>
      <c r="D114" s="5">
        <v>500</v>
      </c>
      <c r="E114" s="101">
        <v>8940458</v>
      </c>
      <c r="F114" s="15" t="s">
        <v>602</v>
      </c>
      <c r="G114" s="183" t="s">
        <v>1096</v>
      </c>
    </row>
    <row r="115" spans="1:7" x14ac:dyDescent="0.2">
      <c r="A115" s="100">
        <v>9468333</v>
      </c>
      <c r="B115" s="15" t="s">
        <v>381</v>
      </c>
      <c r="C115" s="15" t="s">
        <v>226</v>
      </c>
      <c r="D115" s="5">
        <v>500</v>
      </c>
      <c r="E115" s="101">
        <v>8940458</v>
      </c>
      <c r="F115" s="15" t="s">
        <v>602</v>
      </c>
      <c r="G115" s="183" t="s">
        <v>1096</v>
      </c>
    </row>
    <row r="116" spans="1:7" x14ac:dyDescent="0.2">
      <c r="A116" s="100">
        <v>9466886</v>
      </c>
      <c r="B116" s="15" t="s">
        <v>381</v>
      </c>
      <c r="C116" s="15" t="s">
        <v>1251</v>
      </c>
      <c r="D116" s="5">
        <v>500</v>
      </c>
      <c r="E116" s="101">
        <v>8940458</v>
      </c>
      <c r="F116" s="15" t="s">
        <v>602</v>
      </c>
      <c r="G116" s="183" t="s">
        <v>1093</v>
      </c>
    </row>
    <row r="117" spans="1:7" x14ac:dyDescent="0.2">
      <c r="A117" s="100">
        <v>9466887</v>
      </c>
      <c r="B117" s="15" t="s">
        <v>1664</v>
      </c>
      <c r="C117" s="15" t="s">
        <v>1176</v>
      </c>
      <c r="D117" s="5">
        <v>500</v>
      </c>
      <c r="E117" s="101">
        <v>8940458</v>
      </c>
      <c r="F117" s="15" t="s">
        <v>602</v>
      </c>
      <c r="G117" s="183" t="s">
        <v>1096</v>
      </c>
    </row>
    <row r="118" spans="1:7" x14ac:dyDescent="0.2">
      <c r="A118" s="100">
        <v>9465362</v>
      </c>
      <c r="B118" s="15" t="s">
        <v>903</v>
      </c>
      <c r="C118" s="15" t="s">
        <v>745</v>
      </c>
      <c r="D118" s="5">
        <v>500</v>
      </c>
      <c r="E118" s="101">
        <v>8940458</v>
      </c>
      <c r="F118" s="15" t="s">
        <v>602</v>
      </c>
      <c r="G118" s="183" t="s">
        <v>1104</v>
      </c>
    </row>
    <row r="119" spans="1:7" x14ac:dyDescent="0.2">
      <c r="A119" s="100">
        <v>9459884</v>
      </c>
      <c r="B119" s="15" t="s">
        <v>1152</v>
      </c>
      <c r="C119" s="15" t="s">
        <v>1954</v>
      </c>
      <c r="D119" s="5">
        <v>500</v>
      </c>
      <c r="E119" s="101">
        <v>8940458</v>
      </c>
      <c r="F119" s="15" t="s">
        <v>602</v>
      </c>
      <c r="G119" s="183" t="s">
        <v>1106</v>
      </c>
    </row>
    <row r="120" spans="1:7" x14ac:dyDescent="0.2">
      <c r="A120" s="100">
        <v>9470260</v>
      </c>
      <c r="B120" s="15" t="s">
        <v>1665</v>
      </c>
      <c r="C120" s="15" t="s">
        <v>205</v>
      </c>
      <c r="D120" s="5">
        <v>500</v>
      </c>
      <c r="E120" s="101">
        <v>8940458</v>
      </c>
      <c r="F120" s="15" t="s">
        <v>602</v>
      </c>
      <c r="G120" s="183" t="s">
        <v>1097</v>
      </c>
    </row>
    <row r="121" spans="1:7" x14ac:dyDescent="0.2">
      <c r="A121" s="100">
        <v>9470259</v>
      </c>
      <c r="B121" s="15" t="s">
        <v>1665</v>
      </c>
      <c r="C121" s="15" t="s">
        <v>572</v>
      </c>
      <c r="D121" s="5">
        <v>500</v>
      </c>
      <c r="E121" s="101">
        <v>8940458</v>
      </c>
      <c r="F121" s="15" t="s">
        <v>602</v>
      </c>
      <c r="G121" s="183" t="s">
        <v>1097</v>
      </c>
    </row>
    <row r="122" spans="1:7" x14ac:dyDescent="0.2">
      <c r="A122" s="100">
        <v>9463811</v>
      </c>
      <c r="B122" s="15" t="s">
        <v>1666</v>
      </c>
      <c r="C122" s="15" t="s">
        <v>203</v>
      </c>
      <c r="D122" s="5">
        <v>500</v>
      </c>
      <c r="E122" s="101">
        <v>8940458</v>
      </c>
      <c r="F122" s="15" t="s">
        <v>602</v>
      </c>
      <c r="G122" s="183" t="s">
        <v>1104</v>
      </c>
    </row>
    <row r="123" spans="1:7" x14ac:dyDescent="0.2">
      <c r="A123" s="100">
        <v>9466974</v>
      </c>
      <c r="B123" s="15" t="s">
        <v>1667</v>
      </c>
      <c r="C123" s="15" t="s">
        <v>353</v>
      </c>
      <c r="D123" s="5">
        <v>500</v>
      </c>
      <c r="E123" s="101">
        <v>8940458</v>
      </c>
      <c r="F123" s="15" t="s">
        <v>602</v>
      </c>
      <c r="G123" s="183" t="s">
        <v>1091</v>
      </c>
    </row>
    <row r="124" spans="1:7" x14ac:dyDescent="0.2">
      <c r="A124" s="100">
        <v>9463780</v>
      </c>
      <c r="B124" s="15" t="s">
        <v>796</v>
      </c>
      <c r="C124" s="15" t="s">
        <v>281</v>
      </c>
      <c r="D124" s="5">
        <v>500</v>
      </c>
      <c r="E124" s="101">
        <v>8940458</v>
      </c>
      <c r="F124" s="15" t="s">
        <v>602</v>
      </c>
      <c r="G124" s="183" t="s">
        <v>1104</v>
      </c>
    </row>
    <row r="125" spans="1:7" x14ac:dyDescent="0.2">
      <c r="A125" s="100">
        <v>9461514</v>
      </c>
      <c r="B125" s="15" t="s">
        <v>641</v>
      </c>
      <c r="C125" s="15" t="s">
        <v>583</v>
      </c>
      <c r="D125" s="5">
        <v>944</v>
      </c>
      <c r="E125" s="101">
        <v>8940458</v>
      </c>
      <c r="F125" s="15" t="s">
        <v>602</v>
      </c>
      <c r="G125" s="183" t="s">
        <v>1114</v>
      </c>
    </row>
    <row r="126" spans="1:7" x14ac:dyDescent="0.2">
      <c r="A126" s="100">
        <v>9450367</v>
      </c>
      <c r="B126" s="15" t="s">
        <v>1315</v>
      </c>
      <c r="C126" s="15" t="s">
        <v>636</v>
      </c>
      <c r="D126" s="5">
        <v>500</v>
      </c>
      <c r="E126" s="101">
        <v>8940458</v>
      </c>
      <c r="F126" s="15" t="s">
        <v>602</v>
      </c>
      <c r="G126" s="183" t="s">
        <v>1132</v>
      </c>
    </row>
    <row r="127" spans="1:7" x14ac:dyDescent="0.2">
      <c r="A127" s="100">
        <v>9463778</v>
      </c>
      <c r="B127" s="15" t="s">
        <v>2967</v>
      </c>
      <c r="C127" s="15" t="s">
        <v>542</v>
      </c>
      <c r="D127" s="5">
        <v>500</v>
      </c>
      <c r="E127" s="101">
        <v>8940458</v>
      </c>
      <c r="F127" s="15" t="s">
        <v>602</v>
      </c>
      <c r="G127" s="183" t="s">
        <v>1104</v>
      </c>
    </row>
    <row r="128" spans="1:7" x14ac:dyDescent="0.2">
      <c r="A128" s="100">
        <v>9463544</v>
      </c>
      <c r="B128" s="15" t="s">
        <v>797</v>
      </c>
      <c r="C128" s="15" t="s">
        <v>176</v>
      </c>
      <c r="D128" s="5">
        <v>500</v>
      </c>
      <c r="E128" s="101">
        <v>8940458</v>
      </c>
      <c r="F128" s="15" t="s">
        <v>602</v>
      </c>
      <c r="G128" s="183" t="s">
        <v>1108</v>
      </c>
    </row>
    <row r="129" spans="1:7" x14ac:dyDescent="0.2">
      <c r="A129" s="100">
        <v>9454799</v>
      </c>
      <c r="B129" s="15" t="s">
        <v>250</v>
      </c>
      <c r="C129" s="15" t="s">
        <v>251</v>
      </c>
      <c r="D129" s="5">
        <v>1156</v>
      </c>
      <c r="E129" s="101">
        <v>8940458</v>
      </c>
      <c r="F129" s="15" t="s">
        <v>602</v>
      </c>
      <c r="G129" s="183" t="s">
        <v>1132</v>
      </c>
    </row>
    <row r="130" spans="1:7" x14ac:dyDescent="0.2">
      <c r="A130" s="100">
        <v>9469760</v>
      </c>
      <c r="B130" s="15" t="s">
        <v>2994</v>
      </c>
      <c r="C130" s="15" t="s">
        <v>1013</v>
      </c>
      <c r="D130" s="5">
        <v>500</v>
      </c>
      <c r="E130" s="101">
        <v>8940458</v>
      </c>
      <c r="F130" s="15" t="s">
        <v>602</v>
      </c>
      <c r="G130" s="183" t="s">
        <v>1096</v>
      </c>
    </row>
    <row r="131" spans="1:7" x14ac:dyDescent="0.2">
      <c r="A131" s="100">
        <v>9460470</v>
      </c>
      <c r="B131" s="15" t="s">
        <v>431</v>
      </c>
      <c r="C131" s="15" t="s">
        <v>282</v>
      </c>
      <c r="D131" s="5">
        <v>1095</v>
      </c>
      <c r="E131" s="101">
        <v>8940458</v>
      </c>
      <c r="F131" s="15" t="s">
        <v>602</v>
      </c>
      <c r="G131" s="183" t="s">
        <v>1132</v>
      </c>
    </row>
    <row r="132" spans="1:7" x14ac:dyDescent="0.2">
      <c r="A132" s="100">
        <v>9464708</v>
      </c>
      <c r="B132" s="15" t="s">
        <v>1066</v>
      </c>
      <c r="C132" s="15" t="s">
        <v>1067</v>
      </c>
      <c r="D132" s="5">
        <v>595</v>
      </c>
      <c r="E132" s="101">
        <v>8940458</v>
      </c>
      <c r="F132" s="15" t="s">
        <v>602</v>
      </c>
      <c r="G132" s="183" t="s">
        <v>1096</v>
      </c>
    </row>
    <row r="133" spans="1:7" x14ac:dyDescent="0.2">
      <c r="A133" s="100">
        <v>9467761</v>
      </c>
      <c r="B133" s="15" t="s">
        <v>1066</v>
      </c>
      <c r="C133" s="15" t="s">
        <v>245</v>
      </c>
      <c r="D133" s="5">
        <v>500</v>
      </c>
      <c r="E133" s="101">
        <v>8940458</v>
      </c>
      <c r="F133" s="15" t="s">
        <v>602</v>
      </c>
      <c r="G133" s="183" t="s">
        <v>1097</v>
      </c>
    </row>
    <row r="134" spans="1:7" x14ac:dyDescent="0.2">
      <c r="A134" s="100">
        <v>9463076</v>
      </c>
      <c r="B134" s="15" t="s">
        <v>3587</v>
      </c>
      <c r="C134" s="15" t="s">
        <v>167</v>
      </c>
      <c r="D134" s="5">
        <v>500</v>
      </c>
      <c r="E134" s="101">
        <v>8940458</v>
      </c>
      <c r="F134" s="15" t="s">
        <v>602</v>
      </c>
      <c r="G134" s="183" t="s">
        <v>1091</v>
      </c>
    </row>
    <row r="135" spans="1:7" x14ac:dyDescent="0.2">
      <c r="A135" s="100">
        <v>9466042</v>
      </c>
      <c r="B135" s="15" t="s">
        <v>1736</v>
      </c>
      <c r="C135" s="15" t="s">
        <v>765</v>
      </c>
      <c r="D135" s="5">
        <v>500</v>
      </c>
      <c r="E135" s="101">
        <v>8940458</v>
      </c>
      <c r="F135" s="15" t="s">
        <v>602</v>
      </c>
      <c r="G135" s="183" t="s">
        <v>1097</v>
      </c>
    </row>
    <row r="136" spans="1:7" x14ac:dyDescent="0.2">
      <c r="A136" s="100">
        <v>9469318</v>
      </c>
      <c r="B136" s="15" t="s">
        <v>487</v>
      </c>
      <c r="C136" s="15" t="s">
        <v>197</v>
      </c>
      <c r="D136" s="5">
        <v>500</v>
      </c>
      <c r="E136" s="101">
        <v>8940458</v>
      </c>
      <c r="F136" s="15" t="s">
        <v>602</v>
      </c>
      <c r="G136" s="183" t="s">
        <v>1104</v>
      </c>
    </row>
    <row r="137" spans="1:7" x14ac:dyDescent="0.2">
      <c r="A137" s="100">
        <v>9470222</v>
      </c>
      <c r="B137" s="15" t="s">
        <v>3511</v>
      </c>
      <c r="C137" s="15" t="s">
        <v>531</v>
      </c>
      <c r="D137" s="5">
        <v>500</v>
      </c>
      <c r="E137" s="101">
        <v>8940458</v>
      </c>
      <c r="F137" s="15" t="s">
        <v>602</v>
      </c>
      <c r="G137" s="183" t="s">
        <v>1097</v>
      </c>
    </row>
    <row r="138" spans="1:7" x14ac:dyDescent="0.2">
      <c r="A138" s="100">
        <v>9468721</v>
      </c>
      <c r="B138" s="15" t="s">
        <v>2064</v>
      </c>
      <c r="C138" s="15" t="s">
        <v>2065</v>
      </c>
      <c r="D138" s="5">
        <v>500</v>
      </c>
      <c r="E138" s="101">
        <v>8940030</v>
      </c>
      <c r="F138" s="15" t="s">
        <v>182</v>
      </c>
      <c r="G138" s="183" t="s">
        <v>1132</v>
      </c>
    </row>
    <row r="139" spans="1:7" x14ac:dyDescent="0.2">
      <c r="A139" s="100">
        <v>9469171</v>
      </c>
      <c r="B139" s="15" t="s">
        <v>2167</v>
      </c>
      <c r="C139" s="15" t="s">
        <v>2168</v>
      </c>
      <c r="D139" s="5">
        <v>500</v>
      </c>
      <c r="E139" s="101">
        <v>8940030</v>
      </c>
      <c r="F139" s="15" t="s">
        <v>182</v>
      </c>
      <c r="G139" s="183" t="s">
        <v>1104</v>
      </c>
    </row>
    <row r="140" spans="1:7" x14ac:dyDescent="0.2">
      <c r="A140" s="100">
        <v>9469468</v>
      </c>
      <c r="B140" s="15" t="s">
        <v>2191</v>
      </c>
      <c r="C140" s="15" t="s">
        <v>650</v>
      </c>
      <c r="D140" s="5">
        <v>500</v>
      </c>
      <c r="E140" s="101">
        <v>8940030</v>
      </c>
      <c r="F140" s="15" t="s">
        <v>182</v>
      </c>
      <c r="G140" s="183" t="s">
        <v>1097</v>
      </c>
    </row>
    <row r="141" spans="1:7" x14ac:dyDescent="0.2">
      <c r="A141" s="100">
        <v>9456583</v>
      </c>
      <c r="B141" s="15" t="s">
        <v>3191</v>
      </c>
      <c r="C141" s="15" t="s">
        <v>186</v>
      </c>
      <c r="D141" s="5">
        <v>500</v>
      </c>
      <c r="E141" s="101">
        <v>8940030</v>
      </c>
      <c r="F141" s="15" t="s">
        <v>182</v>
      </c>
      <c r="G141" s="183" t="s">
        <v>1102</v>
      </c>
    </row>
    <row r="142" spans="1:7" x14ac:dyDescent="0.2">
      <c r="A142" s="100">
        <v>9467279</v>
      </c>
      <c r="B142" s="15" t="s">
        <v>1391</v>
      </c>
      <c r="C142" s="15" t="s">
        <v>215</v>
      </c>
      <c r="D142" s="5">
        <v>500</v>
      </c>
      <c r="E142" s="101">
        <v>8940030</v>
      </c>
      <c r="F142" s="15" t="s">
        <v>182</v>
      </c>
      <c r="G142" s="183" t="s">
        <v>1096</v>
      </c>
    </row>
    <row r="143" spans="1:7" x14ac:dyDescent="0.2">
      <c r="A143" s="100">
        <v>9469126</v>
      </c>
      <c r="B143" s="15" t="s">
        <v>485</v>
      </c>
      <c r="C143" s="15" t="s">
        <v>235</v>
      </c>
      <c r="D143" s="5">
        <v>500</v>
      </c>
      <c r="E143" s="101">
        <v>8940030</v>
      </c>
      <c r="F143" s="15" t="s">
        <v>182</v>
      </c>
      <c r="G143" s="183" t="s">
        <v>1096</v>
      </c>
    </row>
    <row r="144" spans="1:7" x14ac:dyDescent="0.2">
      <c r="A144" s="100">
        <v>9467568</v>
      </c>
      <c r="B144" s="15" t="s">
        <v>1400</v>
      </c>
      <c r="C144" s="15" t="s">
        <v>586</v>
      </c>
      <c r="D144" s="5">
        <v>500</v>
      </c>
      <c r="E144" s="101">
        <v>8940030</v>
      </c>
      <c r="F144" s="15" t="s">
        <v>182</v>
      </c>
      <c r="G144" s="183" t="s">
        <v>1100</v>
      </c>
    </row>
    <row r="145" spans="1:7" x14ac:dyDescent="0.2">
      <c r="A145" s="100">
        <v>9468223</v>
      </c>
      <c r="B145" s="15" t="s">
        <v>1823</v>
      </c>
      <c r="C145" s="15" t="s">
        <v>461</v>
      </c>
      <c r="D145" s="5">
        <v>500</v>
      </c>
      <c r="E145" s="101">
        <v>8940030</v>
      </c>
      <c r="F145" s="15" t="s">
        <v>182</v>
      </c>
      <c r="G145" s="183" t="s">
        <v>1100</v>
      </c>
    </row>
    <row r="146" spans="1:7" x14ac:dyDescent="0.2">
      <c r="A146" s="100">
        <v>9469232</v>
      </c>
      <c r="B146" s="15" t="s">
        <v>2275</v>
      </c>
      <c r="C146" s="15" t="s">
        <v>2276</v>
      </c>
      <c r="D146" s="5">
        <v>500</v>
      </c>
      <c r="E146" s="101">
        <v>8940030</v>
      </c>
      <c r="F146" s="15" t="s">
        <v>182</v>
      </c>
      <c r="G146" s="183" t="s">
        <v>1100</v>
      </c>
    </row>
    <row r="147" spans="1:7" x14ac:dyDescent="0.2">
      <c r="A147" s="100">
        <v>9469170</v>
      </c>
      <c r="B147" s="15" t="s">
        <v>2303</v>
      </c>
      <c r="C147" s="15" t="s">
        <v>737</v>
      </c>
      <c r="D147" s="5">
        <v>500</v>
      </c>
      <c r="E147" s="101">
        <v>8940030</v>
      </c>
      <c r="F147" s="15" t="s">
        <v>182</v>
      </c>
      <c r="G147" s="183" t="s">
        <v>1096</v>
      </c>
    </row>
    <row r="148" spans="1:7" x14ac:dyDescent="0.2">
      <c r="A148" s="100">
        <v>9469130</v>
      </c>
      <c r="B148" s="15" t="s">
        <v>2317</v>
      </c>
      <c r="C148" s="15" t="s">
        <v>809</v>
      </c>
      <c r="D148" s="5">
        <v>500</v>
      </c>
      <c r="E148" s="101">
        <v>8940030</v>
      </c>
      <c r="F148" s="15" t="s">
        <v>182</v>
      </c>
      <c r="G148" s="183" t="s">
        <v>1104</v>
      </c>
    </row>
    <row r="149" spans="1:7" x14ac:dyDescent="0.2">
      <c r="A149" s="100">
        <v>9469229</v>
      </c>
      <c r="B149" s="15" t="s">
        <v>2321</v>
      </c>
      <c r="C149" s="15" t="s">
        <v>215</v>
      </c>
      <c r="D149" s="5">
        <v>500</v>
      </c>
      <c r="E149" s="101">
        <v>8940030</v>
      </c>
      <c r="F149" s="15" t="s">
        <v>182</v>
      </c>
      <c r="G149" s="183" t="s">
        <v>1093</v>
      </c>
    </row>
    <row r="150" spans="1:7" x14ac:dyDescent="0.2">
      <c r="A150" s="100">
        <v>9466189</v>
      </c>
      <c r="B150" s="15" t="s">
        <v>1427</v>
      </c>
      <c r="C150" s="15" t="s">
        <v>1428</v>
      </c>
      <c r="D150" s="5">
        <v>500</v>
      </c>
      <c r="E150" s="101">
        <v>8940030</v>
      </c>
      <c r="F150" s="15" t="s">
        <v>182</v>
      </c>
      <c r="G150" s="183" t="s">
        <v>1093</v>
      </c>
    </row>
    <row r="151" spans="1:7" x14ac:dyDescent="0.2">
      <c r="A151" s="100">
        <v>9469127</v>
      </c>
      <c r="B151" s="15" t="s">
        <v>2332</v>
      </c>
      <c r="C151" s="15" t="s">
        <v>189</v>
      </c>
      <c r="D151" s="5">
        <v>500</v>
      </c>
      <c r="E151" s="101">
        <v>8940030</v>
      </c>
      <c r="F151" s="15" t="s">
        <v>182</v>
      </c>
      <c r="G151" s="183" t="s">
        <v>1097</v>
      </c>
    </row>
    <row r="152" spans="1:7" x14ac:dyDescent="0.2">
      <c r="A152" s="100">
        <v>9467565</v>
      </c>
      <c r="B152" s="15" t="s">
        <v>1440</v>
      </c>
      <c r="C152" s="15" t="s">
        <v>572</v>
      </c>
      <c r="D152" s="5">
        <v>515</v>
      </c>
      <c r="E152" s="101">
        <v>8940030</v>
      </c>
      <c r="F152" s="15" t="s">
        <v>182</v>
      </c>
      <c r="G152" s="183" t="s">
        <v>1100</v>
      </c>
    </row>
    <row r="153" spans="1:7" x14ac:dyDescent="0.2">
      <c r="A153" s="100">
        <v>9467981</v>
      </c>
      <c r="B153" s="15" t="s">
        <v>1828</v>
      </c>
      <c r="C153" s="15" t="s">
        <v>174</v>
      </c>
      <c r="D153" s="5">
        <v>500</v>
      </c>
      <c r="E153" s="101">
        <v>8940030</v>
      </c>
      <c r="F153" s="15" t="s">
        <v>182</v>
      </c>
      <c r="G153" s="183" t="s">
        <v>1108</v>
      </c>
    </row>
    <row r="154" spans="1:7" x14ac:dyDescent="0.2">
      <c r="A154" s="100">
        <v>9466971</v>
      </c>
      <c r="B154" s="15" t="s">
        <v>1458</v>
      </c>
      <c r="C154" s="15" t="s">
        <v>278</v>
      </c>
      <c r="D154" s="5">
        <v>500</v>
      </c>
      <c r="E154" s="101">
        <v>8940030</v>
      </c>
      <c r="F154" s="15" t="s">
        <v>182</v>
      </c>
      <c r="G154" s="183" t="s">
        <v>1104</v>
      </c>
    </row>
    <row r="155" spans="1:7" x14ac:dyDescent="0.2">
      <c r="A155" s="100">
        <v>9469469</v>
      </c>
      <c r="B155" s="15" t="s">
        <v>2377</v>
      </c>
      <c r="C155" s="15" t="s">
        <v>607</v>
      </c>
      <c r="D155" s="5">
        <v>500</v>
      </c>
      <c r="E155" s="101">
        <v>8940030</v>
      </c>
      <c r="F155" s="15" t="s">
        <v>182</v>
      </c>
      <c r="G155" s="183" t="s">
        <v>1093</v>
      </c>
    </row>
    <row r="156" spans="1:7" x14ac:dyDescent="0.2">
      <c r="A156" s="100">
        <v>9469466</v>
      </c>
      <c r="B156" s="15" t="s">
        <v>2386</v>
      </c>
      <c r="C156" s="15" t="s">
        <v>423</v>
      </c>
      <c r="D156" s="5">
        <v>500</v>
      </c>
      <c r="E156" s="101">
        <v>8940030</v>
      </c>
      <c r="F156" s="15" t="s">
        <v>182</v>
      </c>
      <c r="G156" s="183" t="s">
        <v>1100</v>
      </c>
    </row>
    <row r="157" spans="1:7" x14ac:dyDescent="0.2">
      <c r="A157" s="100">
        <v>9469128</v>
      </c>
      <c r="B157" s="15" t="s">
        <v>2399</v>
      </c>
      <c r="C157" s="15" t="s">
        <v>372</v>
      </c>
      <c r="D157" s="5">
        <v>500</v>
      </c>
      <c r="E157" s="101">
        <v>8940030</v>
      </c>
      <c r="F157" s="15" t="s">
        <v>182</v>
      </c>
      <c r="G157" s="183" t="s">
        <v>1104</v>
      </c>
    </row>
    <row r="158" spans="1:7" x14ac:dyDescent="0.2">
      <c r="A158" s="100">
        <v>9469230</v>
      </c>
      <c r="B158" s="15" t="s">
        <v>2449</v>
      </c>
      <c r="C158" s="15" t="s">
        <v>608</v>
      </c>
      <c r="D158" s="5">
        <v>500</v>
      </c>
      <c r="E158" s="101">
        <v>8940030</v>
      </c>
      <c r="F158" s="15" t="s">
        <v>182</v>
      </c>
      <c r="G158" s="183" t="s">
        <v>1100</v>
      </c>
    </row>
    <row r="159" spans="1:7" x14ac:dyDescent="0.2">
      <c r="A159" s="100">
        <v>9469546</v>
      </c>
      <c r="B159" s="15" t="s">
        <v>2462</v>
      </c>
      <c r="C159" s="15" t="s">
        <v>178</v>
      </c>
      <c r="D159" s="5">
        <v>500</v>
      </c>
      <c r="E159" s="101">
        <v>8940030</v>
      </c>
      <c r="F159" s="15" t="s">
        <v>182</v>
      </c>
      <c r="G159" s="183" t="s">
        <v>1100</v>
      </c>
    </row>
    <row r="160" spans="1:7" x14ac:dyDescent="0.2">
      <c r="A160" s="100">
        <v>9467718</v>
      </c>
      <c r="B160" s="15" t="s">
        <v>1515</v>
      </c>
      <c r="C160" s="15" t="s">
        <v>266</v>
      </c>
      <c r="D160" s="5">
        <v>500</v>
      </c>
      <c r="E160" s="101">
        <v>8940030</v>
      </c>
      <c r="F160" s="15" t="s">
        <v>182</v>
      </c>
      <c r="G160" s="183" t="s">
        <v>1100</v>
      </c>
    </row>
    <row r="161" spans="1:7" x14ac:dyDescent="0.2">
      <c r="A161" s="100">
        <v>9469168</v>
      </c>
      <c r="B161" s="15" t="s">
        <v>2487</v>
      </c>
      <c r="C161" s="15" t="s">
        <v>2488</v>
      </c>
      <c r="D161" s="5">
        <v>500</v>
      </c>
      <c r="E161" s="101">
        <v>8940030</v>
      </c>
      <c r="F161" s="15" t="s">
        <v>182</v>
      </c>
      <c r="G161" s="183" t="s">
        <v>1104</v>
      </c>
    </row>
    <row r="162" spans="1:7" x14ac:dyDescent="0.2">
      <c r="A162" s="100">
        <v>9466319</v>
      </c>
      <c r="B162" s="15" t="s">
        <v>1847</v>
      </c>
      <c r="C162" s="15" t="s">
        <v>215</v>
      </c>
      <c r="D162" s="5">
        <v>500</v>
      </c>
      <c r="E162" s="101">
        <v>8940030</v>
      </c>
      <c r="F162" s="15" t="s">
        <v>182</v>
      </c>
      <c r="G162" s="183" t="s">
        <v>1114</v>
      </c>
    </row>
    <row r="163" spans="1:7" x14ac:dyDescent="0.2">
      <c r="A163" s="100">
        <v>9465595</v>
      </c>
      <c r="B163" s="15" t="s">
        <v>1239</v>
      </c>
      <c r="C163" s="15" t="s">
        <v>272</v>
      </c>
      <c r="D163" s="5">
        <v>507</v>
      </c>
      <c r="E163" s="101">
        <v>8940030</v>
      </c>
      <c r="F163" s="15" t="s">
        <v>182</v>
      </c>
      <c r="G163" s="183" t="s">
        <v>1100</v>
      </c>
    </row>
    <row r="164" spans="1:7" x14ac:dyDescent="0.2">
      <c r="A164" s="100">
        <v>9470086</v>
      </c>
      <c r="B164" s="15" t="s">
        <v>3283</v>
      </c>
      <c r="C164" s="15" t="s">
        <v>3284</v>
      </c>
      <c r="D164" s="5">
        <v>500</v>
      </c>
      <c r="E164" s="101">
        <v>8940030</v>
      </c>
      <c r="F164" s="15" t="s">
        <v>182</v>
      </c>
      <c r="G164" s="183" t="s">
        <v>1096</v>
      </c>
    </row>
    <row r="165" spans="1:7" x14ac:dyDescent="0.2">
      <c r="A165" s="100">
        <v>9467982</v>
      </c>
      <c r="B165" s="15" t="s">
        <v>1851</v>
      </c>
      <c r="C165" s="15" t="s">
        <v>183</v>
      </c>
      <c r="D165" s="5">
        <v>500</v>
      </c>
      <c r="E165" s="101">
        <v>8940030</v>
      </c>
      <c r="F165" s="15" t="s">
        <v>182</v>
      </c>
      <c r="G165" s="183" t="s">
        <v>1096</v>
      </c>
    </row>
    <row r="166" spans="1:7" x14ac:dyDescent="0.2">
      <c r="A166" s="100">
        <v>9467354</v>
      </c>
      <c r="B166" s="15" t="s">
        <v>1547</v>
      </c>
      <c r="C166" s="15" t="s">
        <v>1548</v>
      </c>
      <c r="D166" s="5">
        <v>500</v>
      </c>
      <c r="E166" s="101">
        <v>8940030</v>
      </c>
      <c r="F166" s="15" t="s">
        <v>182</v>
      </c>
      <c r="G166" s="183" t="s">
        <v>1093</v>
      </c>
    </row>
    <row r="167" spans="1:7" x14ac:dyDescent="0.2">
      <c r="A167" s="100">
        <v>9466250</v>
      </c>
      <c r="B167" s="15" t="s">
        <v>948</v>
      </c>
      <c r="C167" s="15" t="s">
        <v>949</v>
      </c>
      <c r="D167" s="5">
        <v>508</v>
      </c>
      <c r="E167" s="101">
        <v>8940030</v>
      </c>
      <c r="F167" s="15" t="s">
        <v>182</v>
      </c>
      <c r="G167" s="183" t="s">
        <v>1100</v>
      </c>
    </row>
    <row r="168" spans="1:7" x14ac:dyDescent="0.2">
      <c r="A168" s="100">
        <v>9466251</v>
      </c>
      <c r="B168" s="15" t="s">
        <v>948</v>
      </c>
      <c r="C168" s="15" t="s">
        <v>608</v>
      </c>
      <c r="D168" s="5">
        <v>523</v>
      </c>
      <c r="E168" s="101">
        <v>8940030</v>
      </c>
      <c r="F168" s="15" t="s">
        <v>182</v>
      </c>
      <c r="G168" s="183" t="s">
        <v>1093</v>
      </c>
    </row>
    <row r="169" spans="1:7" x14ac:dyDescent="0.2">
      <c r="A169" s="100">
        <v>9468540</v>
      </c>
      <c r="B169" s="15" t="s">
        <v>1993</v>
      </c>
      <c r="C169" s="15" t="s">
        <v>1994</v>
      </c>
      <c r="D169" s="5">
        <v>500</v>
      </c>
      <c r="E169" s="101">
        <v>8940030</v>
      </c>
      <c r="F169" s="15" t="s">
        <v>182</v>
      </c>
      <c r="G169" s="183" t="s">
        <v>1104</v>
      </c>
    </row>
    <row r="170" spans="1:7" x14ac:dyDescent="0.2">
      <c r="A170" s="100">
        <v>9469981</v>
      </c>
      <c r="B170" s="15" t="s">
        <v>2578</v>
      </c>
      <c r="C170" s="15" t="s">
        <v>1137</v>
      </c>
      <c r="D170" s="5">
        <v>500</v>
      </c>
      <c r="E170" s="101">
        <v>8940030</v>
      </c>
      <c r="F170" s="15" t="s">
        <v>182</v>
      </c>
      <c r="G170" s="183" t="s">
        <v>1100</v>
      </c>
    </row>
    <row r="171" spans="1:7" x14ac:dyDescent="0.2">
      <c r="A171" s="100">
        <v>9464205</v>
      </c>
      <c r="B171" s="15" t="s">
        <v>1033</v>
      </c>
      <c r="C171" s="15" t="s">
        <v>185</v>
      </c>
      <c r="D171" s="5">
        <v>500</v>
      </c>
      <c r="E171" s="101">
        <v>8940030</v>
      </c>
      <c r="F171" s="15" t="s">
        <v>182</v>
      </c>
      <c r="G171" s="183" t="s">
        <v>1093</v>
      </c>
    </row>
    <row r="172" spans="1:7" x14ac:dyDescent="0.2">
      <c r="A172" s="100">
        <v>9469121</v>
      </c>
      <c r="B172" s="15" t="s">
        <v>2624</v>
      </c>
      <c r="C172" s="15" t="s">
        <v>775</v>
      </c>
      <c r="D172" s="5">
        <v>500</v>
      </c>
      <c r="E172" s="101">
        <v>8940030</v>
      </c>
      <c r="F172" s="15" t="s">
        <v>182</v>
      </c>
      <c r="G172" s="183" t="s">
        <v>1114</v>
      </c>
    </row>
    <row r="173" spans="1:7" x14ac:dyDescent="0.2">
      <c r="A173" s="100">
        <v>9464369</v>
      </c>
      <c r="B173" s="15" t="s">
        <v>1576</v>
      </c>
      <c r="C173" s="15" t="s">
        <v>1577</v>
      </c>
      <c r="D173" s="5">
        <v>500</v>
      </c>
      <c r="E173" s="101">
        <v>8940030</v>
      </c>
      <c r="F173" s="15" t="s">
        <v>182</v>
      </c>
      <c r="G173" s="183" t="s">
        <v>1104</v>
      </c>
    </row>
    <row r="174" spans="1:7" x14ac:dyDescent="0.2">
      <c r="A174" s="100">
        <v>9469460</v>
      </c>
      <c r="B174" s="15" t="s">
        <v>2634</v>
      </c>
      <c r="C174" s="15" t="s">
        <v>203</v>
      </c>
      <c r="D174" s="5">
        <v>500</v>
      </c>
      <c r="E174" s="101">
        <v>8940030</v>
      </c>
      <c r="F174" s="15" t="s">
        <v>182</v>
      </c>
      <c r="G174" s="183" t="s">
        <v>1093</v>
      </c>
    </row>
    <row r="175" spans="1:7" x14ac:dyDescent="0.2">
      <c r="A175" s="100">
        <v>9456430</v>
      </c>
      <c r="B175" s="15" t="s">
        <v>1596</v>
      </c>
      <c r="C175" s="15" t="s">
        <v>188</v>
      </c>
      <c r="D175" s="5">
        <v>559</v>
      </c>
      <c r="E175" s="101">
        <v>8940030</v>
      </c>
      <c r="F175" s="15" t="s">
        <v>182</v>
      </c>
      <c r="G175" s="183" t="s">
        <v>1114</v>
      </c>
    </row>
    <row r="176" spans="1:7" x14ac:dyDescent="0.2">
      <c r="A176" s="100">
        <v>9469173</v>
      </c>
      <c r="B176" s="15" t="s">
        <v>2689</v>
      </c>
      <c r="C176" s="15" t="s">
        <v>209</v>
      </c>
      <c r="D176" s="5">
        <v>500</v>
      </c>
      <c r="E176" s="101">
        <v>8940030</v>
      </c>
      <c r="F176" s="15" t="s">
        <v>182</v>
      </c>
      <c r="G176" s="183" t="s">
        <v>1104</v>
      </c>
    </row>
    <row r="177" spans="1:7" x14ac:dyDescent="0.2">
      <c r="A177" s="100">
        <v>9467300</v>
      </c>
      <c r="B177" s="15" t="s">
        <v>1601</v>
      </c>
      <c r="C177" s="15" t="s">
        <v>1602</v>
      </c>
      <c r="D177" s="5">
        <v>500</v>
      </c>
      <c r="E177" s="101">
        <v>8940030</v>
      </c>
      <c r="F177" s="15" t="s">
        <v>182</v>
      </c>
      <c r="G177" s="183" t="s">
        <v>1108</v>
      </c>
    </row>
    <row r="178" spans="1:7" x14ac:dyDescent="0.2">
      <c r="A178" s="100">
        <v>9467983</v>
      </c>
      <c r="B178" s="15" t="s">
        <v>1875</v>
      </c>
      <c r="C178" s="15" t="s">
        <v>254</v>
      </c>
      <c r="D178" s="5">
        <v>505</v>
      </c>
      <c r="E178" s="101">
        <v>8940030</v>
      </c>
      <c r="F178" s="15" t="s">
        <v>182</v>
      </c>
      <c r="G178" s="183" t="s">
        <v>1104</v>
      </c>
    </row>
    <row r="179" spans="1:7" x14ac:dyDescent="0.2">
      <c r="A179" s="100">
        <v>9469178</v>
      </c>
      <c r="B179" s="15" t="s">
        <v>888</v>
      </c>
      <c r="C179" s="15" t="s">
        <v>2046</v>
      </c>
      <c r="D179" s="5">
        <v>500</v>
      </c>
      <c r="E179" s="101">
        <v>8940030</v>
      </c>
      <c r="F179" s="15" t="s">
        <v>182</v>
      </c>
      <c r="G179" s="183" t="s">
        <v>1096</v>
      </c>
    </row>
    <row r="180" spans="1:7" x14ac:dyDescent="0.2">
      <c r="A180" s="100">
        <v>9468722</v>
      </c>
      <c r="B180" s="15" t="s">
        <v>2076</v>
      </c>
      <c r="C180" s="15" t="s">
        <v>706</v>
      </c>
      <c r="D180" s="5">
        <v>500</v>
      </c>
      <c r="E180" s="101">
        <v>8940030</v>
      </c>
      <c r="F180" s="15" t="s">
        <v>182</v>
      </c>
      <c r="G180" s="183" t="s">
        <v>1093</v>
      </c>
    </row>
    <row r="181" spans="1:7" x14ac:dyDescent="0.2">
      <c r="A181" s="100">
        <v>9469227</v>
      </c>
      <c r="B181" s="15" t="s">
        <v>2750</v>
      </c>
      <c r="C181" s="15" t="s">
        <v>1501</v>
      </c>
      <c r="D181" s="5">
        <v>500</v>
      </c>
      <c r="E181" s="101">
        <v>8940030</v>
      </c>
      <c r="F181" s="15" t="s">
        <v>182</v>
      </c>
      <c r="G181" s="183" t="s">
        <v>1104</v>
      </c>
    </row>
    <row r="182" spans="1:7" x14ac:dyDescent="0.2">
      <c r="A182" s="100">
        <v>9464367</v>
      </c>
      <c r="B182" s="15" t="s">
        <v>780</v>
      </c>
      <c r="C182" s="15" t="s">
        <v>545</v>
      </c>
      <c r="D182" s="5">
        <v>500</v>
      </c>
      <c r="E182" s="101">
        <v>8940030</v>
      </c>
      <c r="F182" s="15" t="s">
        <v>182</v>
      </c>
      <c r="G182" s="183" t="s">
        <v>1100</v>
      </c>
    </row>
    <row r="183" spans="1:7" x14ac:dyDescent="0.2">
      <c r="A183" s="100">
        <v>9468254</v>
      </c>
      <c r="B183" s="15" t="s">
        <v>1951</v>
      </c>
      <c r="C183" s="15" t="s">
        <v>1952</v>
      </c>
      <c r="D183" s="5">
        <v>500</v>
      </c>
      <c r="E183" s="101">
        <v>8940030</v>
      </c>
      <c r="F183" s="15" t="s">
        <v>182</v>
      </c>
      <c r="G183" s="183" t="s">
        <v>1091</v>
      </c>
    </row>
    <row r="184" spans="1:7" x14ac:dyDescent="0.2">
      <c r="A184" s="100">
        <v>9469226</v>
      </c>
      <c r="B184" s="15" t="s">
        <v>1285</v>
      </c>
      <c r="C184" s="15" t="s">
        <v>167</v>
      </c>
      <c r="D184" s="5">
        <v>500</v>
      </c>
      <c r="E184" s="101">
        <v>8940030</v>
      </c>
      <c r="F184" s="15" t="s">
        <v>182</v>
      </c>
      <c r="G184" s="183" t="s">
        <v>1100</v>
      </c>
    </row>
    <row r="185" spans="1:7" x14ac:dyDescent="0.2">
      <c r="A185" s="100">
        <v>9469169</v>
      </c>
      <c r="B185" s="15" t="s">
        <v>2805</v>
      </c>
      <c r="C185" s="15" t="s">
        <v>271</v>
      </c>
      <c r="D185" s="5">
        <v>500</v>
      </c>
      <c r="E185" s="101">
        <v>8940030</v>
      </c>
      <c r="F185" s="15" t="s">
        <v>182</v>
      </c>
      <c r="G185" s="183" t="s">
        <v>1096</v>
      </c>
    </row>
    <row r="186" spans="1:7" x14ac:dyDescent="0.2">
      <c r="A186" s="100">
        <v>9461901</v>
      </c>
      <c r="B186" s="15" t="s">
        <v>1644</v>
      </c>
      <c r="C186" s="15" t="s">
        <v>1645</v>
      </c>
      <c r="D186" s="5">
        <v>550</v>
      </c>
      <c r="E186" s="101">
        <v>8940030</v>
      </c>
      <c r="F186" s="15" t="s">
        <v>182</v>
      </c>
      <c r="G186" s="183" t="s">
        <v>1108</v>
      </c>
    </row>
    <row r="187" spans="1:7" x14ac:dyDescent="0.2">
      <c r="A187" s="100">
        <v>9469174</v>
      </c>
      <c r="B187" s="15" t="s">
        <v>2810</v>
      </c>
      <c r="C187" s="15" t="s">
        <v>2811</v>
      </c>
      <c r="D187" s="5">
        <v>500</v>
      </c>
      <c r="E187" s="101">
        <v>8940030</v>
      </c>
      <c r="F187" s="15" t="s">
        <v>182</v>
      </c>
      <c r="G187" s="183" t="s">
        <v>1104</v>
      </c>
    </row>
    <row r="188" spans="1:7" x14ac:dyDescent="0.2">
      <c r="A188" s="100">
        <v>9469175</v>
      </c>
      <c r="B188" s="15" t="s">
        <v>2810</v>
      </c>
      <c r="C188" s="15" t="s">
        <v>287</v>
      </c>
      <c r="D188" s="5">
        <v>500</v>
      </c>
      <c r="E188" s="101">
        <v>8940030</v>
      </c>
      <c r="F188" s="15" t="s">
        <v>182</v>
      </c>
      <c r="G188" s="183" t="s">
        <v>1100</v>
      </c>
    </row>
    <row r="189" spans="1:7" x14ac:dyDescent="0.2">
      <c r="A189" s="100">
        <v>9467676</v>
      </c>
      <c r="B189" s="15" t="s">
        <v>1656</v>
      </c>
      <c r="C189" s="15" t="s">
        <v>1657</v>
      </c>
      <c r="D189" s="5">
        <v>500</v>
      </c>
      <c r="E189" s="101">
        <v>8940030</v>
      </c>
      <c r="F189" s="15" t="s">
        <v>182</v>
      </c>
      <c r="G189" s="183" t="s">
        <v>1100</v>
      </c>
    </row>
    <row r="190" spans="1:7" x14ac:dyDescent="0.2">
      <c r="A190" s="100">
        <v>9466047</v>
      </c>
      <c r="B190" s="15" t="s">
        <v>1658</v>
      </c>
      <c r="C190" s="15" t="s">
        <v>302</v>
      </c>
      <c r="D190" s="5">
        <v>500</v>
      </c>
      <c r="E190" s="101">
        <v>8940030</v>
      </c>
      <c r="F190" s="15" t="s">
        <v>182</v>
      </c>
      <c r="G190" s="183" t="s">
        <v>1096</v>
      </c>
    </row>
    <row r="191" spans="1:7" x14ac:dyDescent="0.2">
      <c r="A191" s="100">
        <v>9468816</v>
      </c>
      <c r="B191" s="15" t="s">
        <v>2116</v>
      </c>
      <c r="C191" s="15" t="s">
        <v>481</v>
      </c>
      <c r="D191" s="5">
        <v>500</v>
      </c>
      <c r="E191" s="101">
        <v>8940030</v>
      </c>
      <c r="F191" s="15" t="s">
        <v>182</v>
      </c>
      <c r="G191" s="183" t="s">
        <v>1096</v>
      </c>
    </row>
    <row r="192" spans="1:7" x14ac:dyDescent="0.2">
      <c r="A192" s="100">
        <v>9469172</v>
      </c>
      <c r="B192" s="15" t="s">
        <v>381</v>
      </c>
      <c r="C192" s="15" t="s">
        <v>1788</v>
      </c>
      <c r="D192" s="5">
        <v>500</v>
      </c>
      <c r="E192" s="101">
        <v>8940030</v>
      </c>
      <c r="F192" s="15" t="s">
        <v>182</v>
      </c>
      <c r="G192" s="183" t="s">
        <v>1100</v>
      </c>
    </row>
    <row r="193" spans="1:7" x14ac:dyDescent="0.2">
      <c r="A193" s="100">
        <v>9469176</v>
      </c>
      <c r="B193" s="15" t="s">
        <v>2868</v>
      </c>
      <c r="C193" s="15" t="s">
        <v>233</v>
      </c>
      <c r="D193" s="5">
        <v>500</v>
      </c>
      <c r="E193" s="101">
        <v>8940030</v>
      </c>
      <c r="F193" s="15" t="s">
        <v>182</v>
      </c>
      <c r="G193" s="183" t="s">
        <v>1100</v>
      </c>
    </row>
    <row r="194" spans="1:7" x14ac:dyDescent="0.2">
      <c r="A194" s="100">
        <v>9469228</v>
      </c>
      <c r="B194" s="15" t="s">
        <v>2100</v>
      </c>
      <c r="C194" s="15" t="s">
        <v>287</v>
      </c>
      <c r="D194" s="5">
        <v>500</v>
      </c>
      <c r="E194" s="101">
        <v>8940030</v>
      </c>
      <c r="F194" s="15" t="s">
        <v>182</v>
      </c>
      <c r="G194" s="183" t="s">
        <v>1100</v>
      </c>
    </row>
    <row r="195" spans="1:7" x14ac:dyDescent="0.2">
      <c r="A195" s="100">
        <v>9470541</v>
      </c>
      <c r="B195" s="15" t="s">
        <v>3687</v>
      </c>
      <c r="C195" s="15" t="s">
        <v>187</v>
      </c>
      <c r="D195" s="5">
        <v>500</v>
      </c>
      <c r="E195" s="101">
        <v>8940030</v>
      </c>
      <c r="F195" s="15" t="s">
        <v>182</v>
      </c>
      <c r="G195" s="183" t="s">
        <v>1096</v>
      </c>
    </row>
    <row r="196" spans="1:7" x14ac:dyDescent="0.2">
      <c r="A196" s="100">
        <v>9469547</v>
      </c>
      <c r="B196" s="15" t="s">
        <v>2966</v>
      </c>
      <c r="C196" s="15" t="s">
        <v>658</v>
      </c>
      <c r="D196" s="5">
        <v>500</v>
      </c>
      <c r="E196" s="101">
        <v>8940030</v>
      </c>
      <c r="F196" s="15" t="s">
        <v>182</v>
      </c>
      <c r="G196" s="183" t="s">
        <v>1100</v>
      </c>
    </row>
    <row r="197" spans="1:7" x14ac:dyDescent="0.2">
      <c r="A197" s="100">
        <v>9466321</v>
      </c>
      <c r="B197" s="15" t="s">
        <v>1708</v>
      </c>
      <c r="C197" s="15" t="s">
        <v>571</v>
      </c>
      <c r="D197" s="5">
        <v>500</v>
      </c>
      <c r="E197" s="101">
        <v>8940030</v>
      </c>
      <c r="F197" s="15" t="s">
        <v>182</v>
      </c>
      <c r="G197" s="183" t="s">
        <v>1108</v>
      </c>
    </row>
    <row r="198" spans="1:7" x14ac:dyDescent="0.2">
      <c r="A198" s="100">
        <v>9469167</v>
      </c>
      <c r="B198" s="15" t="s">
        <v>1708</v>
      </c>
      <c r="C198" s="15" t="s">
        <v>175</v>
      </c>
      <c r="D198" s="5">
        <v>500</v>
      </c>
      <c r="E198" s="101">
        <v>8940030</v>
      </c>
      <c r="F198" s="15" t="s">
        <v>182</v>
      </c>
      <c r="G198" s="183" t="s">
        <v>1104</v>
      </c>
    </row>
    <row r="199" spans="1:7" x14ac:dyDescent="0.2">
      <c r="A199" s="100">
        <v>9469982</v>
      </c>
      <c r="B199" s="15" t="s">
        <v>3032</v>
      </c>
      <c r="C199" s="15" t="s">
        <v>1900</v>
      </c>
      <c r="D199" s="5">
        <v>500</v>
      </c>
      <c r="E199" s="101">
        <v>8940030</v>
      </c>
      <c r="F199" s="15" t="s">
        <v>182</v>
      </c>
      <c r="G199" s="183" t="s">
        <v>1104</v>
      </c>
    </row>
    <row r="200" spans="1:7" x14ac:dyDescent="0.2">
      <c r="A200" s="100">
        <v>9469233</v>
      </c>
      <c r="B200" s="15" t="s">
        <v>3053</v>
      </c>
      <c r="C200" s="15" t="s">
        <v>272</v>
      </c>
      <c r="D200" s="5">
        <v>500</v>
      </c>
      <c r="E200" s="101">
        <v>8940030</v>
      </c>
      <c r="F200" s="15" t="s">
        <v>182</v>
      </c>
      <c r="G200" s="183" t="s">
        <v>1093</v>
      </c>
    </row>
    <row r="201" spans="1:7" x14ac:dyDescent="0.2">
      <c r="A201" s="100">
        <v>9469548</v>
      </c>
      <c r="B201" s="15" t="s">
        <v>2033</v>
      </c>
      <c r="C201" s="15" t="s">
        <v>189</v>
      </c>
      <c r="D201" s="5">
        <v>500</v>
      </c>
      <c r="E201" s="101">
        <v>8940030</v>
      </c>
      <c r="F201" s="15" t="s">
        <v>182</v>
      </c>
      <c r="G201" s="183" t="s">
        <v>1096</v>
      </c>
    </row>
    <row r="202" spans="1:7" x14ac:dyDescent="0.2">
      <c r="A202" s="100">
        <v>9467296</v>
      </c>
      <c r="B202" s="15" t="s">
        <v>1752</v>
      </c>
      <c r="C202" s="15" t="s">
        <v>266</v>
      </c>
      <c r="D202" s="5">
        <v>500</v>
      </c>
      <c r="E202" s="101">
        <v>8940030</v>
      </c>
      <c r="F202" s="15" t="s">
        <v>182</v>
      </c>
      <c r="G202" s="183" t="s">
        <v>1100</v>
      </c>
    </row>
    <row r="203" spans="1:7" x14ac:dyDescent="0.2">
      <c r="A203" s="100">
        <v>9469177</v>
      </c>
      <c r="B203" s="15" t="s">
        <v>3064</v>
      </c>
      <c r="C203" s="15" t="s">
        <v>343</v>
      </c>
      <c r="D203" s="5">
        <v>500</v>
      </c>
      <c r="E203" s="101">
        <v>8940030</v>
      </c>
      <c r="F203" s="15" t="s">
        <v>182</v>
      </c>
      <c r="G203" s="183" t="s">
        <v>1100</v>
      </c>
    </row>
    <row r="204" spans="1:7" x14ac:dyDescent="0.2">
      <c r="A204" s="100">
        <v>9468817</v>
      </c>
      <c r="B204" s="15" t="s">
        <v>2118</v>
      </c>
      <c r="C204" s="15" t="s">
        <v>497</v>
      </c>
      <c r="D204" s="5">
        <v>500</v>
      </c>
      <c r="E204" s="101">
        <v>8940030</v>
      </c>
      <c r="F204" s="15" t="s">
        <v>182</v>
      </c>
      <c r="G204" s="183" t="s">
        <v>1104</v>
      </c>
    </row>
    <row r="205" spans="1:7" x14ac:dyDescent="0.2">
      <c r="A205" s="100">
        <v>9466194</v>
      </c>
      <c r="B205" s="15" t="s">
        <v>973</v>
      </c>
      <c r="C205" s="15" t="s">
        <v>197</v>
      </c>
      <c r="D205" s="5">
        <v>501</v>
      </c>
      <c r="E205" s="101">
        <v>8940030</v>
      </c>
      <c r="F205" s="15" t="s">
        <v>182</v>
      </c>
      <c r="G205" s="183" t="s">
        <v>1091</v>
      </c>
    </row>
    <row r="206" spans="1:7" x14ac:dyDescent="0.2">
      <c r="A206" s="100">
        <v>9468815</v>
      </c>
      <c r="B206" s="15" t="s">
        <v>2119</v>
      </c>
      <c r="C206" s="15" t="s">
        <v>2120</v>
      </c>
      <c r="D206" s="5">
        <v>500</v>
      </c>
      <c r="E206" s="101">
        <v>8940030</v>
      </c>
      <c r="F206" s="15" t="s">
        <v>182</v>
      </c>
      <c r="G206" s="183" t="s">
        <v>1097</v>
      </c>
    </row>
    <row r="207" spans="1:7" x14ac:dyDescent="0.2">
      <c r="A207" s="100">
        <v>9465814</v>
      </c>
      <c r="B207" s="15" t="s">
        <v>3525</v>
      </c>
      <c r="C207" s="15" t="s">
        <v>860</v>
      </c>
      <c r="D207" s="5">
        <v>500</v>
      </c>
      <c r="E207" s="101">
        <v>8940030</v>
      </c>
      <c r="F207" s="15" t="s">
        <v>182</v>
      </c>
      <c r="G207" s="183" t="s">
        <v>1108</v>
      </c>
    </row>
    <row r="208" spans="1:7" x14ac:dyDescent="0.2">
      <c r="A208" s="100">
        <v>9469798</v>
      </c>
      <c r="B208" s="15" t="s">
        <v>2183</v>
      </c>
      <c r="C208" s="15" t="s">
        <v>2185</v>
      </c>
      <c r="D208" s="5">
        <v>500</v>
      </c>
      <c r="E208" s="101">
        <v>8941466</v>
      </c>
      <c r="F208" s="15" t="s">
        <v>1352</v>
      </c>
      <c r="G208" s="183" t="s">
        <v>1104</v>
      </c>
    </row>
    <row r="209" spans="1:7" x14ac:dyDescent="0.2">
      <c r="A209" s="100">
        <v>9470497</v>
      </c>
      <c r="B209" s="15" t="s">
        <v>3594</v>
      </c>
      <c r="C209" s="15" t="s">
        <v>3595</v>
      </c>
      <c r="D209" s="5">
        <v>500</v>
      </c>
      <c r="E209" s="101">
        <v>8941466</v>
      </c>
      <c r="F209" s="15" t="s">
        <v>1352</v>
      </c>
      <c r="G209" s="183" t="s">
        <v>1093</v>
      </c>
    </row>
    <row r="210" spans="1:7" x14ac:dyDescent="0.2">
      <c r="A210" s="100">
        <v>9462373</v>
      </c>
      <c r="B210" s="15" t="s">
        <v>2348</v>
      </c>
      <c r="C210" s="15" t="s">
        <v>2349</v>
      </c>
      <c r="D210" s="5">
        <v>500</v>
      </c>
      <c r="E210" s="101">
        <v>8941466</v>
      </c>
      <c r="F210" s="15" t="s">
        <v>1352</v>
      </c>
      <c r="G210" s="183" t="s">
        <v>1100</v>
      </c>
    </row>
    <row r="211" spans="1:7" x14ac:dyDescent="0.2">
      <c r="A211" s="100">
        <v>9462372</v>
      </c>
      <c r="B211" s="15" t="s">
        <v>2348</v>
      </c>
      <c r="C211" s="15" t="s">
        <v>3228</v>
      </c>
      <c r="D211" s="5">
        <v>500</v>
      </c>
      <c r="E211" s="101">
        <v>8941466</v>
      </c>
      <c r="F211" s="15" t="s">
        <v>1352</v>
      </c>
      <c r="G211" s="183" t="s">
        <v>1132</v>
      </c>
    </row>
    <row r="212" spans="1:7" x14ac:dyDescent="0.2">
      <c r="A212" s="100">
        <v>9470085</v>
      </c>
      <c r="B212" s="15" t="s">
        <v>3231</v>
      </c>
      <c r="C212" s="15" t="s">
        <v>860</v>
      </c>
      <c r="D212" s="5">
        <v>500</v>
      </c>
      <c r="E212" s="101">
        <v>8941466</v>
      </c>
      <c r="F212" s="15" t="s">
        <v>1352</v>
      </c>
      <c r="G212" s="183" t="s">
        <v>1106</v>
      </c>
    </row>
    <row r="213" spans="1:7" x14ac:dyDescent="0.2">
      <c r="A213" s="100">
        <v>9469395</v>
      </c>
      <c r="B213" s="15" t="s">
        <v>2518</v>
      </c>
      <c r="C213" s="15" t="s">
        <v>596</v>
      </c>
      <c r="D213" s="5">
        <v>500</v>
      </c>
      <c r="E213" s="101">
        <v>8941466</v>
      </c>
      <c r="F213" s="15" t="s">
        <v>1352</v>
      </c>
      <c r="G213" s="183" t="s">
        <v>1100</v>
      </c>
    </row>
    <row r="214" spans="1:7" x14ac:dyDescent="0.2">
      <c r="A214" s="100">
        <v>9469512</v>
      </c>
      <c r="B214" s="15" t="s">
        <v>2674</v>
      </c>
      <c r="C214" s="15" t="s">
        <v>2675</v>
      </c>
      <c r="D214" s="5">
        <v>500</v>
      </c>
      <c r="E214" s="101">
        <v>8941466</v>
      </c>
      <c r="F214" s="15" t="s">
        <v>1352</v>
      </c>
      <c r="G214" s="183" t="s">
        <v>1097</v>
      </c>
    </row>
    <row r="215" spans="1:7" x14ac:dyDescent="0.2">
      <c r="A215" s="100">
        <v>9469517</v>
      </c>
      <c r="B215" s="15" t="s">
        <v>2747</v>
      </c>
      <c r="C215" s="15" t="s">
        <v>2748</v>
      </c>
      <c r="D215" s="5">
        <v>500</v>
      </c>
      <c r="E215" s="101">
        <v>8941466</v>
      </c>
      <c r="F215" s="15" t="s">
        <v>1352</v>
      </c>
      <c r="G215" s="183" t="s">
        <v>1100</v>
      </c>
    </row>
    <row r="216" spans="1:7" x14ac:dyDescent="0.2">
      <c r="A216" s="100">
        <v>9469516</v>
      </c>
      <c r="B216" s="15" t="s">
        <v>2747</v>
      </c>
      <c r="C216" s="15" t="s">
        <v>542</v>
      </c>
      <c r="D216" s="5">
        <v>500</v>
      </c>
      <c r="E216" s="101">
        <v>8941466</v>
      </c>
      <c r="F216" s="15" t="s">
        <v>1352</v>
      </c>
      <c r="G216" s="183" t="s">
        <v>1091</v>
      </c>
    </row>
    <row r="217" spans="1:7" x14ac:dyDescent="0.2">
      <c r="A217" s="100">
        <v>9469513</v>
      </c>
      <c r="B217" s="15" t="s">
        <v>2749</v>
      </c>
      <c r="C217" s="15" t="s">
        <v>206</v>
      </c>
      <c r="D217" s="5">
        <v>500</v>
      </c>
      <c r="E217" s="101">
        <v>8941466</v>
      </c>
      <c r="F217" s="15" t="s">
        <v>1352</v>
      </c>
      <c r="G217" s="183" t="s">
        <v>1100</v>
      </c>
    </row>
    <row r="218" spans="1:7" x14ac:dyDescent="0.2">
      <c r="A218" s="100">
        <v>9467028</v>
      </c>
      <c r="B218" s="15" t="s">
        <v>3383</v>
      </c>
      <c r="C218" s="15" t="s">
        <v>744</v>
      </c>
      <c r="D218" s="5">
        <v>500</v>
      </c>
      <c r="E218" s="101">
        <v>8941466</v>
      </c>
      <c r="F218" s="15" t="s">
        <v>1352</v>
      </c>
      <c r="G218" s="183" t="s">
        <v>1097</v>
      </c>
    </row>
    <row r="219" spans="1:7" x14ac:dyDescent="0.2">
      <c r="A219" s="100">
        <v>9467029</v>
      </c>
      <c r="B219" s="15" t="s">
        <v>3383</v>
      </c>
      <c r="C219" s="15" t="s">
        <v>536</v>
      </c>
      <c r="D219" s="5">
        <v>500</v>
      </c>
      <c r="E219" s="101">
        <v>8941466</v>
      </c>
      <c r="F219" s="15" t="s">
        <v>1352</v>
      </c>
      <c r="G219" s="183" t="s">
        <v>1100</v>
      </c>
    </row>
    <row r="220" spans="1:7" x14ac:dyDescent="0.2">
      <c r="A220" s="100">
        <v>9470147</v>
      </c>
      <c r="B220" s="15" t="s">
        <v>3389</v>
      </c>
      <c r="C220" s="15" t="s">
        <v>2564</v>
      </c>
      <c r="D220" s="5">
        <v>500</v>
      </c>
      <c r="E220" s="101">
        <v>8941466</v>
      </c>
      <c r="F220" s="15" t="s">
        <v>1352</v>
      </c>
      <c r="G220" s="183" t="s">
        <v>1104</v>
      </c>
    </row>
    <row r="221" spans="1:7" x14ac:dyDescent="0.2">
      <c r="A221" s="100">
        <v>9454320</v>
      </c>
      <c r="B221" s="15" t="s">
        <v>3397</v>
      </c>
      <c r="C221" s="15" t="s">
        <v>176</v>
      </c>
      <c r="D221" s="5">
        <v>556</v>
      </c>
      <c r="E221" s="101">
        <v>8941466</v>
      </c>
      <c r="F221" s="15" t="s">
        <v>1352</v>
      </c>
      <c r="G221" s="183" t="s">
        <v>1132</v>
      </c>
    </row>
    <row r="222" spans="1:7" x14ac:dyDescent="0.2">
      <c r="A222" s="100">
        <v>9469518</v>
      </c>
      <c r="B222" s="15" t="s">
        <v>2886</v>
      </c>
      <c r="C222" s="15" t="s">
        <v>445</v>
      </c>
      <c r="D222" s="5">
        <v>500</v>
      </c>
      <c r="E222" s="101">
        <v>8941466</v>
      </c>
      <c r="F222" s="15" t="s">
        <v>1352</v>
      </c>
      <c r="G222" s="183" t="s">
        <v>1132</v>
      </c>
    </row>
    <row r="223" spans="1:7" x14ac:dyDescent="0.2">
      <c r="A223" s="100">
        <v>9469965</v>
      </c>
      <c r="B223" s="15" t="s">
        <v>2915</v>
      </c>
      <c r="C223" s="15" t="s">
        <v>312</v>
      </c>
      <c r="D223" s="5">
        <v>500</v>
      </c>
      <c r="E223" s="101">
        <v>8941466</v>
      </c>
      <c r="F223" s="15" t="s">
        <v>1352</v>
      </c>
      <c r="G223" s="183" t="s">
        <v>1097</v>
      </c>
    </row>
    <row r="224" spans="1:7" x14ac:dyDescent="0.2">
      <c r="A224" s="100">
        <v>9469964</v>
      </c>
      <c r="B224" s="15" t="s">
        <v>2915</v>
      </c>
      <c r="C224" s="15" t="s">
        <v>326</v>
      </c>
      <c r="D224" s="5">
        <v>500</v>
      </c>
      <c r="E224" s="101">
        <v>8941466</v>
      </c>
      <c r="F224" s="15" t="s">
        <v>1352</v>
      </c>
      <c r="G224" s="183" t="s">
        <v>1096</v>
      </c>
    </row>
    <row r="225" spans="1:7" x14ac:dyDescent="0.2">
      <c r="A225" s="100">
        <v>9470305</v>
      </c>
      <c r="B225" s="15" t="s">
        <v>2915</v>
      </c>
      <c r="C225" s="15" t="s">
        <v>3444</v>
      </c>
      <c r="D225" s="5">
        <v>500</v>
      </c>
      <c r="E225" s="101">
        <v>8941466</v>
      </c>
      <c r="F225" s="15" t="s">
        <v>1352</v>
      </c>
      <c r="G225" s="183" t="s">
        <v>1104</v>
      </c>
    </row>
    <row r="226" spans="1:7" x14ac:dyDescent="0.2">
      <c r="A226" s="100">
        <v>9468657</v>
      </c>
      <c r="B226" s="15" t="s">
        <v>2080</v>
      </c>
      <c r="C226" s="15" t="s">
        <v>430</v>
      </c>
      <c r="D226" s="5">
        <v>500</v>
      </c>
      <c r="E226" s="101">
        <v>8941466</v>
      </c>
      <c r="F226" s="15" t="s">
        <v>1352</v>
      </c>
      <c r="G226" s="183" t="s">
        <v>1100</v>
      </c>
    </row>
    <row r="227" spans="1:7" x14ac:dyDescent="0.2">
      <c r="A227" s="100">
        <v>9468778</v>
      </c>
      <c r="B227" s="15" t="s">
        <v>2104</v>
      </c>
      <c r="C227" s="15" t="s">
        <v>254</v>
      </c>
      <c r="D227" s="5">
        <v>500</v>
      </c>
      <c r="E227" s="101">
        <v>8941466</v>
      </c>
      <c r="F227" s="15" t="s">
        <v>1352</v>
      </c>
      <c r="G227" s="183" t="s">
        <v>1104</v>
      </c>
    </row>
    <row r="228" spans="1:7" x14ac:dyDescent="0.2">
      <c r="A228" s="100">
        <v>9470220</v>
      </c>
      <c r="B228" s="15" t="s">
        <v>3485</v>
      </c>
      <c r="C228" s="15" t="s">
        <v>3486</v>
      </c>
      <c r="D228" s="5">
        <v>500</v>
      </c>
      <c r="E228" s="101">
        <v>8941466</v>
      </c>
      <c r="F228" s="15" t="s">
        <v>1352</v>
      </c>
      <c r="G228" s="183" t="s">
        <v>1114</v>
      </c>
    </row>
    <row r="229" spans="1:7" x14ac:dyDescent="0.2">
      <c r="A229" s="100">
        <v>9470321</v>
      </c>
      <c r="B229" s="15" t="s">
        <v>3153</v>
      </c>
      <c r="C229" s="15" t="s">
        <v>289</v>
      </c>
      <c r="D229" s="5">
        <v>500</v>
      </c>
      <c r="E229" s="101">
        <v>8940121</v>
      </c>
      <c r="F229" s="15" t="s">
        <v>177</v>
      </c>
      <c r="G229" s="183" t="s">
        <v>1096</v>
      </c>
    </row>
    <row r="230" spans="1:7" x14ac:dyDescent="0.2">
      <c r="A230" s="100">
        <v>9470320</v>
      </c>
      <c r="B230" s="15" t="s">
        <v>3161</v>
      </c>
      <c r="C230" s="15" t="s">
        <v>2093</v>
      </c>
      <c r="D230" s="5">
        <v>500</v>
      </c>
      <c r="E230" s="101">
        <v>8940121</v>
      </c>
      <c r="F230" s="15" t="s">
        <v>177</v>
      </c>
      <c r="G230" s="183" t="s">
        <v>1104</v>
      </c>
    </row>
    <row r="231" spans="1:7" x14ac:dyDescent="0.2">
      <c r="A231" s="100">
        <v>9470335</v>
      </c>
      <c r="B231" s="15" t="s">
        <v>3196</v>
      </c>
      <c r="C231" s="15" t="s">
        <v>226</v>
      </c>
      <c r="D231" s="5">
        <v>500</v>
      </c>
      <c r="E231" s="101">
        <v>8940121</v>
      </c>
      <c r="F231" s="15" t="s">
        <v>177</v>
      </c>
      <c r="G231" s="183" t="s">
        <v>1132</v>
      </c>
    </row>
    <row r="232" spans="1:7" x14ac:dyDescent="0.2">
      <c r="A232" s="100">
        <v>9466402</v>
      </c>
      <c r="B232" s="15" t="s">
        <v>3198</v>
      </c>
      <c r="C232" s="15" t="s">
        <v>633</v>
      </c>
      <c r="D232" s="5">
        <v>500</v>
      </c>
      <c r="E232" s="101">
        <v>8940121</v>
      </c>
      <c r="F232" s="15" t="s">
        <v>177</v>
      </c>
      <c r="G232" s="183" t="s">
        <v>1093</v>
      </c>
    </row>
    <row r="233" spans="1:7" x14ac:dyDescent="0.2">
      <c r="A233" s="100">
        <v>9470322</v>
      </c>
      <c r="B233" s="15" t="s">
        <v>3242</v>
      </c>
      <c r="C233" s="15" t="s">
        <v>3243</v>
      </c>
      <c r="D233" s="5">
        <v>500</v>
      </c>
      <c r="E233" s="101">
        <v>8940121</v>
      </c>
      <c r="F233" s="15" t="s">
        <v>177</v>
      </c>
      <c r="G233" s="183" t="s">
        <v>1093</v>
      </c>
    </row>
    <row r="234" spans="1:7" x14ac:dyDescent="0.2">
      <c r="A234" s="100">
        <v>9470317</v>
      </c>
      <c r="B234" s="15" t="s">
        <v>3244</v>
      </c>
      <c r="C234" s="15" t="s">
        <v>3245</v>
      </c>
      <c r="D234" s="5">
        <v>500</v>
      </c>
      <c r="E234" s="101">
        <v>8940121</v>
      </c>
      <c r="F234" s="15" t="s">
        <v>177</v>
      </c>
      <c r="G234" s="183" t="s">
        <v>1100</v>
      </c>
    </row>
    <row r="235" spans="1:7" x14ac:dyDescent="0.2">
      <c r="A235" s="100">
        <v>9470315</v>
      </c>
      <c r="B235" s="15" t="s">
        <v>3262</v>
      </c>
      <c r="C235" s="15" t="s">
        <v>3263</v>
      </c>
      <c r="D235" s="5">
        <v>500</v>
      </c>
      <c r="E235" s="101">
        <v>8940121</v>
      </c>
      <c r="F235" s="15" t="s">
        <v>177</v>
      </c>
      <c r="G235" s="183" t="s">
        <v>1100</v>
      </c>
    </row>
    <row r="236" spans="1:7" x14ac:dyDescent="0.2">
      <c r="A236" s="100">
        <v>9470331</v>
      </c>
      <c r="B236" s="15" t="s">
        <v>3287</v>
      </c>
      <c r="C236" s="15" t="s">
        <v>200</v>
      </c>
      <c r="D236" s="5">
        <v>500</v>
      </c>
      <c r="E236" s="101">
        <v>8940121</v>
      </c>
      <c r="F236" s="15" t="s">
        <v>177</v>
      </c>
      <c r="G236" s="183" t="s">
        <v>1100</v>
      </c>
    </row>
    <row r="237" spans="1:7" x14ac:dyDescent="0.2">
      <c r="A237" s="100">
        <v>9470319</v>
      </c>
      <c r="B237" s="15" t="s">
        <v>3304</v>
      </c>
      <c r="C237" s="15" t="s">
        <v>3305</v>
      </c>
      <c r="D237" s="5">
        <v>500</v>
      </c>
      <c r="E237" s="101">
        <v>8940121</v>
      </c>
      <c r="F237" s="15" t="s">
        <v>177</v>
      </c>
      <c r="G237" s="183" t="s">
        <v>1104</v>
      </c>
    </row>
    <row r="238" spans="1:7" x14ac:dyDescent="0.2">
      <c r="A238" s="100">
        <v>9462773</v>
      </c>
      <c r="B238" s="15" t="s">
        <v>3310</v>
      </c>
      <c r="C238" s="15" t="s">
        <v>3311</v>
      </c>
      <c r="D238" s="5">
        <v>500</v>
      </c>
      <c r="E238" s="101">
        <v>8940121</v>
      </c>
      <c r="F238" s="15" t="s">
        <v>177</v>
      </c>
      <c r="G238" s="183" t="s">
        <v>1100</v>
      </c>
    </row>
    <row r="239" spans="1:7" x14ac:dyDescent="0.2">
      <c r="A239" s="100">
        <v>9470313</v>
      </c>
      <c r="B239" s="15" t="s">
        <v>3379</v>
      </c>
      <c r="C239" s="15" t="s">
        <v>3380</v>
      </c>
      <c r="D239" s="5">
        <v>500</v>
      </c>
      <c r="E239" s="101">
        <v>8940121</v>
      </c>
      <c r="F239" s="15" t="s">
        <v>177</v>
      </c>
      <c r="G239" s="183" t="s">
        <v>1104</v>
      </c>
    </row>
    <row r="240" spans="1:7" x14ac:dyDescent="0.2">
      <c r="A240" s="100">
        <v>9470312</v>
      </c>
      <c r="B240" s="15" t="s">
        <v>3379</v>
      </c>
      <c r="C240" s="15" t="s">
        <v>3381</v>
      </c>
      <c r="D240" s="5">
        <v>500</v>
      </c>
      <c r="E240" s="101">
        <v>8940121</v>
      </c>
      <c r="F240" s="15" t="s">
        <v>177</v>
      </c>
      <c r="G240" s="183" t="s">
        <v>1091</v>
      </c>
    </row>
    <row r="241" spans="1:7" x14ac:dyDescent="0.2">
      <c r="A241" s="100">
        <v>9470472</v>
      </c>
      <c r="B241" s="15" t="s">
        <v>3570</v>
      </c>
      <c r="C241" s="15" t="s">
        <v>3571</v>
      </c>
      <c r="D241" s="5">
        <v>500</v>
      </c>
      <c r="E241" s="101">
        <v>8940121</v>
      </c>
      <c r="F241" s="15" t="s">
        <v>177</v>
      </c>
      <c r="G241" s="183" t="s">
        <v>1100</v>
      </c>
    </row>
    <row r="242" spans="1:7" x14ac:dyDescent="0.2">
      <c r="A242" s="100">
        <v>9470325</v>
      </c>
      <c r="B242" s="15" t="s">
        <v>3390</v>
      </c>
      <c r="C242" s="15" t="s">
        <v>1684</v>
      </c>
      <c r="D242" s="5">
        <v>500</v>
      </c>
      <c r="E242" s="101">
        <v>8940121</v>
      </c>
      <c r="F242" s="15" t="s">
        <v>177</v>
      </c>
      <c r="G242" s="183" t="s">
        <v>1093</v>
      </c>
    </row>
    <row r="243" spans="1:7" x14ac:dyDescent="0.2">
      <c r="A243" s="100">
        <v>9470471</v>
      </c>
      <c r="B243" s="15" t="s">
        <v>3390</v>
      </c>
      <c r="C243" s="15" t="s">
        <v>310</v>
      </c>
      <c r="D243" s="5">
        <v>500</v>
      </c>
      <c r="E243" s="101">
        <v>8940121</v>
      </c>
      <c r="F243" s="15" t="s">
        <v>177</v>
      </c>
      <c r="G243" s="183" t="s">
        <v>1097</v>
      </c>
    </row>
    <row r="244" spans="1:7" x14ac:dyDescent="0.2">
      <c r="A244" s="100">
        <v>9459647</v>
      </c>
      <c r="B244" s="15" t="s">
        <v>218</v>
      </c>
      <c r="C244" s="15" t="s">
        <v>1602</v>
      </c>
      <c r="D244" s="5">
        <v>500</v>
      </c>
      <c r="E244" s="101">
        <v>8940121</v>
      </c>
      <c r="F244" s="15" t="s">
        <v>177</v>
      </c>
      <c r="G244" s="183" t="s">
        <v>1102</v>
      </c>
    </row>
    <row r="245" spans="1:7" x14ac:dyDescent="0.2">
      <c r="A245" s="100">
        <v>9470318</v>
      </c>
      <c r="B245" s="15" t="s">
        <v>3395</v>
      </c>
      <c r="C245" s="15" t="s">
        <v>3396</v>
      </c>
      <c r="D245" s="5">
        <v>500</v>
      </c>
      <c r="E245" s="101">
        <v>8940121</v>
      </c>
      <c r="F245" s="15" t="s">
        <v>177</v>
      </c>
      <c r="G245" s="183" t="s">
        <v>1096</v>
      </c>
    </row>
    <row r="246" spans="1:7" x14ac:dyDescent="0.2">
      <c r="A246" s="100">
        <v>9470574</v>
      </c>
      <c r="B246" s="15" t="s">
        <v>3680</v>
      </c>
      <c r="C246" s="15" t="s">
        <v>263</v>
      </c>
      <c r="D246" s="5">
        <v>500</v>
      </c>
      <c r="E246" s="101">
        <v>8940121</v>
      </c>
      <c r="F246" s="15" t="s">
        <v>177</v>
      </c>
      <c r="G246" s="183" t="s">
        <v>1097</v>
      </c>
    </row>
    <row r="247" spans="1:7" x14ac:dyDescent="0.2">
      <c r="A247" s="100">
        <v>9470323</v>
      </c>
      <c r="B247" s="15" t="s">
        <v>3421</v>
      </c>
      <c r="C247" s="15" t="s">
        <v>168</v>
      </c>
      <c r="D247" s="5">
        <v>500</v>
      </c>
      <c r="E247" s="101">
        <v>8940121</v>
      </c>
      <c r="F247" s="15" t="s">
        <v>177</v>
      </c>
      <c r="G247" s="183" t="s">
        <v>1097</v>
      </c>
    </row>
    <row r="248" spans="1:7" x14ac:dyDescent="0.2">
      <c r="A248" s="100">
        <v>9470324</v>
      </c>
      <c r="B248" s="15" t="s">
        <v>3421</v>
      </c>
      <c r="C248" s="15" t="s">
        <v>3422</v>
      </c>
      <c r="D248" s="5">
        <v>500</v>
      </c>
      <c r="E248" s="101">
        <v>8940121</v>
      </c>
      <c r="F248" s="15" t="s">
        <v>177</v>
      </c>
      <c r="G248" s="183" t="s">
        <v>1097</v>
      </c>
    </row>
    <row r="249" spans="1:7" x14ac:dyDescent="0.2">
      <c r="A249" s="100">
        <v>9470314</v>
      </c>
      <c r="B249" s="15" t="s">
        <v>3431</v>
      </c>
      <c r="C249" s="15" t="s">
        <v>175</v>
      </c>
      <c r="D249" s="5">
        <v>500</v>
      </c>
      <c r="E249" s="101">
        <v>8940121</v>
      </c>
      <c r="F249" s="15" t="s">
        <v>177</v>
      </c>
      <c r="G249" s="183" t="s">
        <v>1104</v>
      </c>
    </row>
    <row r="250" spans="1:7" x14ac:dyDescent="0.2">
      <c r="A250" s="100">
        <v>9470326</v>
      </c>
      <c r="B250" s="15" t="s">
        <v>3448</v>
      </c>
      <c r="C250" s="15" t="s">
        <v>3449</v>
      </c>
      <c r="D250" s="5">
        <v>500</v>
      </c>
      <c r="E250" s="101">
        <v>8940121</v>
      </c>
      <c r="F250" s="15" t="s">
        <v>177</v>
      </c>
      <c r="G250" s="183" t="s">
        <v>1093</v>
      </c>
    </row>
    <row r="251" spans="1:7" x14ac:dyDescent="0.2">
      <c r="A251" s="100">
        <v>9461099</v>
      </c>
      <c r="B251" s="15" t="s">
        <v>3691</v>
      </c>
      <c r="C251" s="15" t="s">
        <v>333</v>
      </c>
      <c r="D251" s="5">
        <v>500</v>
      </c>
      <c r="E251" s="101">
        <v>8940121</v>
      </c>
      <c r="F251" s="15" t="s">
        <v>177</v>
      </c>
      <c r="G251" s="183" t="s">
        <v>1091</v>
      </c>
    </row>
    <row r="252" spans="1:7" x14ac:dyDescent="0.2">
      <c r="A252" s="100">
        <v>9470316</v>
      </c>
      <c r="B252" s="15" t="s">
        <v>3492</v>
      </c>
      <c r="C252" s="15" t="s">
        <v>3493</v>
      </c>
      <c r="D252" s="5">
        <v>500</v>
      </c>
      <c r="E252" s="101">
        <v>8940121</v>
      </c>
      <c r="F252" s="15" t="s">
        <v>177</v>
      </c>
      <c r="G252" s="183" t="s">
        <v>1100</v>
      </c>
    </row>
    <row r="253" spans="1:7" x14ac:dyDescent="0.2">
      <c r="A253" s="100">
        <v>9462507</v>
      </c>
      <c r="B253" s="15" t="s">
        <v>479</v>
      </c>
      <c r="C253" s="15" t="s">
        <v>189</v>
      </c>
      <c r="D253" s="5">
        <v>734</v>
      </c>
      <c r="E253" s="101">
        <v>8940121</v>
      </c>
      <c r="F253" s="15" t="s">
        <v>177</v>
      </c>
      <c r="G253" s="183" t="s">
        <v>1132</v>
      </c>
    </row>
    <row r="254" spans="1:7" x14ac:dyDescent="0.2">
      <c r="A254" s="100">
        <v>9470350</v>
      </c>
      <c r="B254" s="15" t="s">
        <v>3497</v>
      </c>
      <c r="C254" s="15" t="s">
        <v>2584</v>
      </c>
      <c r="D254" s="5">
        <v>500</v>
      </c>
      <c r="E254" s="101">
        <v>8940121</v>
      </c>
      <c r="F254" s="15" t="s">
        <v>177</v>
      </c>
      <c r="G254" s="183" t="s">
        <v>1104</v>
      </c>
    </row>
    <row r="255" spans="1:7" x14ac:dyDescent="0.2">
      <c r="A255" s="100">
        <v>9470342</v>
      </c>
      <c r="B255" s="15" t="s">
        <v>3502</v>
      </c>
      <c r="C255" s="15" t="s">
        <v>3503</v>
      </c>
      <c r="D255" s="5">
        <v>500</v>
      </c>
      <c r="E255" s="101">
        <v>8940121</v>
      </c>
      <c r="F255" s="15" t="s">
        <v>177</v>
      </c>
      <c r="G255" s="183" t="s">
        <v>1104</v>
      </c>
    </row>
    <row r="256" spans="1:7" x14ac:dyDescent="0.2">
      <c r="A256" s="100">
        <v>9464956</v>
      </c>
      <c r="B256" s="15" t="s">
        <v>3178</v>
      </c>
      <c r="C256" s="15" t="s">
        <v>248</v>
      </c>
      <c r="D256" s="5">
        <v>500</v>
      </c>
      <c r="E256" s="101">
        <v>8941464</v>
      </c>
      <c r="F256" s="15" t="s">
        <v>811</v>
      </c>
      <c r="G256" s="183" t="s">
        <v>1132</v>
      </c>
    </row>
    <row r="257" spans="1:7" x14ac:dyDescent="0.2">
      <c r="A257" s="100">
        <v>9470354</v>
      </c>
      <c r="B257" s="15" t="s">
        <v>3180</v>
      </c>
      <c r="C257" s="15" t="s">
        <v>3181</v>
      </c>
      <c r="D257" s="5">
        <v>500</v>
      </c>
      <c r="E257" s="101">
        <v>8941464</v>
      </c>
      <c r="F257" s="15" t="s">
        <v>811</v>
      </c>
      <c r="G257" s="183" t="s">
        <v>1093</v>
      </c>
    </row>
    <row r="258" spans="1:7" x14ac:dyDescent="0.2">
      <c r="A258" s="100">
        <v>9468809</v>
      </c>
      <c r="B258" s="15" t="s">
        <v>3208</v>
      </c>
      <c r="C258" s="15" t="s">
        <v>3209</v>
      </c>
      <c r="D258" s="5">
        <v>500</v>
      </c>
      <c r="E258" s="101">
        <v>8941464</v>
      </c>
      <c r="F258" s="15" t="s">
        <v>811</v>
      </c>
      <c r="G258" s="183" t="s">
        <v>1096</v>
      </c>
    </row>
    <row r="259" spans="1:7" x14ac:dyDescent="0.2">
      <c r="A259" s="100">
        <v>9470353</v>
      </c>
      <c r="B259" s="15" t="s">
        <v>3223</v>
      </c>
      <c r="C259" s="15" t="s">
        <v>372</v>
      </c>
      <c r="D259" s="5">
        <v>500</v>
      </c>
      <c r="E259" s="101">
        <v>8941464</v>
      </c>
      <c r="F259" s="15" t="s">
        <v>811</v>
      </c>
      <c r="G259" s="183" t="s">
        <v>1093</v>
      </c>
    </row>
    <row r="260" spans="1:7" x14ac:dyDescent="0.2">
      <c r="A260" s="100">
        <v>9470352</v>
      </c>
      <c r="B260" s="15" t="s">
        <v>3246</v>
      </c>
      <c r="C260" s="15" t="s">
        <v>363</v>
      </c>
      <c r="D260" s="5">
        <v>500</v>
      </c>
      <c r="E260" s="101">
        <v>8941464</v>
      </c>
      <c r="F260" s="15" t="s">
        <v>811</v>
      </c>
      <c r="G260" s="183" t="s">
        <v>1093</v>
      </c>
    </row>
    <row r="261" spans="1:7" x14ac:dyDescent="0.2">
      <c r="A261" s="100">
        <v>9470351</v>
      </c>
      <c r="B261" s="15" t="s">
        <v>3322</v>
      </c>
      <c r="C261" s="15" t="s">
        <v>1437</v>
      </c>
      <c r="D261" s="5">
        <v>500</v>
      </c>
      <c r="E261" s="101">
        <v>8941464</v>
      </c>
      <c r="F261" s="15" t="s">
        <v>811</v>
      </c>
      <c r="G261" s="183" t="s">
        <v>1096</v>
      </c>
    </row>
    <row r="262" spans="1:7" x14ac:dyDescent="0.2">
      <c r="A262" s="100">
        <v>9470345</v>
      </c>
      <c r="B262" s="15" t="s">
        <v>3373</v>
      </c>
      <c r="C262" s="15" t="s">
        <v>484</v>
      </c>
      <c r="D262" s="5">
        <v>500</v>
      </c>
      <c r="E262" s="101">
        <v>8941464</v>
      </c>
      <c r="F262" s="15" t="s">
        <v>811</v>
      </c>
      <c r="G262" s="183" t="s">
        <v>1096</v>
      </c>
    </row>
    <row r="263" spans="1:7" x14ac:dyDescent="0.2">
      <c r="A263" s="100">
        <v>9468802</v>
      </c>
      <c r="B263" s="15" t="s">
        <v>3384</v>
      </c>
      <c r="C263" s="15" t="s">
        <v>243</v>
      </c>
      <c r="D263" s="5">
        <v>500</v>
      </c>
      <c r="E263" s="101">
        <v>8941464</v>
      </c>
      <c r="F263" s="15" t="s">
        <v>811</v>
      </c>
      <c r="G263" s="183" t="s">
        <v>1096</v>
      </c>
    </row>
    <row r="264" spans="1:7" x14ac:dyDescent="0.2">
      <c r="A264" s="100">
        <v>9470344</v>
      </c>
      <c r="B264" s="15" t="s">
        <v>3384</v>
      </c>
      <c r="C264" s="15" t="s">
        <v>215</v>
      </c>
      <c r="D264" s="5">
        <v>500</v>
      </c>
      <c r="E264" s="101">
        <v>8941464</v>
      </c>
      <c r="F264" s="15" t="s">
        <v>811</v>
      </c>
      <c r="G264" s="183" t="s">
        <v>1096</v>
      </c>
    </row>
    <row r="265" spans="1:7" x14ac:dyDescent="0.2">
      <c r="A265" s="100">
        <v>9470343</v>
      </c>
      <c r="B265" s="15" t="s">
        <v>1285</v>
      </c>
      <c r="C265" s="15" t="s">
        <v>3393</v>
      </c>
      <c r="D265" s="5">
        <v>500</v>
      </c>
      <c r="E265" s="101">
        <v>8941464</v>
      </c>
      <c r="F265" s="15" t="s">
        <v>811</v>
      </c>
      <c r="G265" s="183" t="s">
        <v>1096</v>
      </c>
    </row>
    <row r="266" spans="1:7" x14ac:dyDescent="0.2">
      <c r="A266" s="100">
        <v>9470341</v>
      </c>
      <c r="B266" s="15" t="s">
        <v>3401</v>
      </c>
      <c r="C266" s="15" t="s">
        <v>281</v>
      </c>
      <c r="D266" s="5">
        <v>500</v>
      </c>
      <c r="E266" s="101">
        <v>8941464</v>
      </c>
      <c r="F266" s="15" t="s">
        <v>811</v>
      </c>
      <c r="G266" s="183" t="s">
        <v>1093</v>
      </c>
    </row>
    <row r="267" spans="1:7" x14ac:dyDescent="0.2">
      <c r="A267" s="100">
        <v>9466297</v>
      </c>
      <c r="B267" s="15" t="s">
        <v>3429</v>
      </c>
      <c r="C267" s="15" t="s">
        <v>3430</v>
      </c>
      <c r="D267" s="5">
        <v>500</v>
      </c>
      <c r="E267" s="101">
        <v>8941464</v>
      </c>
      <c r="F267" s="15" t="s">
        <v>811</v>
      </c>
      <c r="G267" s="183" t="s">
        <v>1096</v>
      </c>
    </row>
    <row r="268" spans="1:7" x14ac:dyDescent="0.2">
      <c r="A268" s="100">
        <v>9470051</v>
      </c>
      <c r="B268" s="15" t="s">
        <v>3149</v>
      </c>
      <c r="C268" s="15" t="s">
        <v>246</v>
      </c>
      <c r="D268" s="5">
        <v>500</v>
      </c>
      <c r="E268" s="101">
        <v>8941461</v>
      </c>
      <c r="F268" s="15" t="s">
        <v>816</v>
      </c>
      <c r="G268" s="183" t="s">
        <v>1096</v>
      </c>
    </row>
    <row r="269" spans="1:7" x14ac:dyDescent="0.2">
      <c r="A269" s="100">
        <v>9469185</v>
      </c>
      <c r="B269" s="15" t="s">
        <v>2305</v>
      </c>
      <c r="C269" s="15" t="s">
        <v>775</v>
      </c>
      <c r="D269" s="5">
        <v>500</v>
      </c>
      <c r="E269" s="101">
        <v>8941461</v>
      </c>
      <c r="F269" s="15" t="s">
        <v>816</v>
      </c>
      <c r="G269" s="183" t="s">
        <v>1097</v>
      </c>
    </row>
    <row r="270" spans="1:7" x14ac:dyDescent="0.2">
      <c r="A270" s="100">
        <v>9470052</v>
      </c>
      <c r="B270" s="15" t="s">
        <v>3218</v>
      </c>
      <c r="C270" s="15" t="s">
        <v>174</v>
      </c>
      <c r="D270" s="5">
        <v>500</v>
      </c>
      <c r="E270" s="101">
        <v>8941461</v>
      </c>
      <c r="F270" s="15" t="s">
        <v>816</v>
      </c>
      <c r="G270" s="183" t="s">
        <v>1097</v>
      </c>
    </row>
    <row r="271" spans="1:7" x14ac:dyDescent="0.2">
      <c r="A271" s="100">
        <v>9466998</v>
      </c>
      <c r="B271" s="15" t="s">
        <v>1433</v>
      </c>
      <c r="C271" s="15" t="s">
        <v>1434</v>
      </c>
      <c r="D271" s="5">
        <v>500</v>
      </c>
      <c r="E271" s="101">
        <v>8941461</v>
      </c>
      <c r="F271" s="15" t="s">
        <v>816</v>
      </c>
      <c r="G271" s="183" t="s">
        <v>1091</v>
      </c>
    </row>
    <row r="272" spans="1:7" x14ac:dyDescent="0.2">
      <c r="A272" s="100">
        <v>9470061</v>
      </c>
      <c r="B272" s="15" t="s">
        <v>1433</v>
      </c>
      <c r="C272" s="15" t="s">
        <v>3225</v>
      </c>
      <c r="D272" s="5">
        <v>500</v>
      </c>
      <c r="E272" s="101">
        <v>8941461</v>
      </c>
      <c r="F272" s="15" t="s">
        <v>816</v>
      </c>
      <c r="G272" s="183" t="s">
        <v>1093</v>
      </c>
    </row>
    <row r="273" spans="1:7" x14ac:dyDescent="0.2">
      <c r="A273" s="100">
        <v>9467426</v>
      </c>
      <c r="B273" s="15" t="s">
        <v>1482</v>
      </c>
      <c r="C273" s="15" t="s">
        <v>243</v>
      </c>
      <c r="D273" s="5">
        <v>500</v>
      </c>
      <c r="E273" s="101">
        <v>8941461</v>
      </c>
      <c r="F273" s="15" t="s">
        <v>816</v>
      </c>
      <c r="G273" s="183" t="s">
        <v>1096</v>
      </c>
    </row>
    <row r="274" spans="1:7" x14ac:dyDescent="0.2">
      <c r="A274" s="100">
        <v>9469441</v>
      </c>
      <c r="B274" s="15" t="s">
        <v>1482</v>
      </c>
      <c r="C274" s="15" t="s">
        <v>545</v>
      </c>
      <c r="D274" s="5">
        <v>500</v>
      </c>
      <c r="E274" s="101">
        <v>8941461</v>
      </c>
      <c r="F274" s="15" t="s">
        <v>816</v>
      </c>
      <c r="G274" s="183" t="s">
        <v>1100</v>
      </c>
    </row>
    <row r="275" spans="1:7" x14ac:dyDescent="0.2">
      <c r="A275" s="100">
        <v>9467425</v>
      </c>
      <c r="B275" s="15" t="s">
        <v>1499</v>
      </c>
      <c r="C275" s="15" t="s">
        <v>614</v>
      </c>
      <c r="D275" s="5">
        <v>500</v>
      </c>
      <c r="E275" s="101">
        <v>8941461</v>
      </c>
      <c r="F275" s="15" t="s">
        <v>816</v>
      </c>
      <c r="G275" s="183" t="s">
        <v>1096</v>
      </c>
    </row>
    <row r="276" spans="1:7" x14ac:dyDescent="0.2">
      <c r="A276" s="100">
        <v>9470204</v>
      </c>
      <c r="B276" s="15" t="s">
        <v>3261</v>
      </c>
      <c r="C276" s="15" t="s">
        <v>362</v>
      </c>
      <c r="D276" s="5">
        <v>500</v>
      </c>
      <c r="E276" s="101">
        <v>8941461</v>
      </c>
      <c r="F276" s="15" t="s">
        <v>816</v>
      </c>
      <c r="G276" s="183" t="s">
        <v>1096</v>
      </c>
    </row>
    <row r="277" spans="1:7" x14ac:dyDescent="0.2">
      <c r="A277" s="100">
        <v>9470380</v>
      </c>
      <c r="B277" s="15" t="s">
        <v>3274</v>
      </c>
      <c r="C277" s="15" t="s">
        <v>3275</v>
      </c>
      <c r="D277" s="5">
        <v>500</v>
      </c>
      <c r="E277" s="101">
        <v>8941461</v>
      </c>
      <c r="F277" s="15" t="s">
        <v>816</v>
      </c>
      <c r="G277" s="183" t="s">
        <v>1100</v>
      </c>
    </row>
    <row r="278" spans="1:7" x14ac:dyDescent="0.2">
      <c r="A278" s="100">
        <v>9469914</v>
      </c>
      <c r="B278" s="15" t="s">
        <v>2647</v>
      </c>
      <c r="C278" s="15" t="s">
        <v>537</v>
      </c>
      <c r="D278" s="5">
        <v>500</v>
      </c>
      <c r="E278" s="101">
        <v>8941461</v>
      </c>
      <c r="F278" s="15" t="s">
        <v>816</v>
      </c>
      <c r="G278" s="183" t="s">
        <v>1100</v>
      </c>
    </row>
    <row r="279" spans="1:7" x14ac:dyDescent="0.2">
      <c r="A279" s="100">
        <v>9468728</v>
      </c>
      <c r="B279" s="15" t="s">
        <v>1285</v>
      </c>
      <c r="C279" s="15" t="s">
        <v>1843</v>
      </c>
      <c r="D279" s="5">
        <v>500</v>
      </c>
      <c r="E279" s="101">
        <v>8941461</v>
      </c>
      <c r="F279" s="15" t="s">
        <v>816</v>
      </c>
      <c r="G279" s="183" t="s">
        <v>1096</v>
      </c>
    </row>
    <row r="280" spans="1:7" x14ac:dyDescent="0.2">
      <c r="A280" s="100">
        <v>9469915</v>
      </c>
      <c r="B280" s="15" t="s">
        <v>2839</v>
      </c>
      <c r="C280" s="15" t="s">
        <v>272</v>
      </c>
      <c r="D280" s="5">
        <v>500</v>
      </c>
      <c r="E280" s="101">
        <v>8941461</v>
      </c>
      <c r="F280" s="15" t="s">
        <v>816</v>
      </c>
      <c r="G280" s="183" t="s">
        <v>1100</v>
      </c>
    </row>
    <row r="281" spans="1:7" x14ac:dyDescent="0.2">
      <c r="A281" s="100">
        <v>9468995</v>
      </c>
      <c r="B281" s="15" t="s">
        <v>2952</v>
      </c>
      <c r="C281" s="15" t="s">
        <v>596</v>
      </c>
      <c r="D281" s="5">
        <v>500</v>
      </c>
      <c r="E281" s="101">
        <v>8941461</v>
      </c>
      <c r="F281" s="15" t="s">
        <v>816</v>
      </c>
      <c r="G281" s="183" t="s">
        <v>1096</v>
      </c>
    </row>
    <row r="282" spans="1:7" x14ac:dyDescent="0.2">
      <c r="A282" s="100">
        <v>9466408</v>
      </c>
      <c r="B282" s="15" t="s">
        <v>1059</v>
      </c>
      <c r="C282" s="15" t="s">
        <v>175</v>
      </c>
      <c r="D282" s="5">
        <v>500</v>
      </c>
      <c r="E282" s="101">
        <v>8941461</v>
      </c>
      <c r="F282" s="15" t="s">
        <v>816</v>
      </c>
      <c r="G282" s="183" t="s">
        <v>1093</v>
      </c>
    </row>
    <row r="283" spans="1:7" x14ac:dyDescent="0.2">
      <c r="A283" s="100">
        <v>9462374</v>
      </c>
      <c r="B283" s="15" t="s">
        <v>1703</v>
      </c>
      <c r="C283" s="15" t="s">
        <v>1704</v>
      </c>
      <c r="D283" s="5">
        <v>500</v>
      </c>
      <c r="E283" s="101">
        <v>8941461</v>
      </c>
      <c r="F283" s="15" t="s">
        <v>816</v>
      </c>
      <c r="G283" s="183" t="s">
        <v>1108</v>
      </c>
    </row>
    <row r="284" spans="1:7" x14ac:dyDescent="0.2">
      <c r="A284" s="100">
        <v>9469700</v>
      </c>
      <c r="B284" s="15" t="s">
        <v>2998</v>
      </c>
      <c r="C284" s="15" t="s">
        <v>2999</v>
      </c>
      <c r="D284" s="5">
        <v>500</v>
      </c>
      <c r="E284" s="101">
        <v>8941461</v>
      </c>
      <c r="F284" s="15" t="s">
        <v>816</v>
      </c>
      <c r="G284" s="183" t="s">
        <v>1104</v>
      </c>
    </row>
    <row r="285" spans="1:7" x14ac:dyDescent="0.2">
      <c r="A285" s="100">
        <v>9466816</v>
      </c>
      <c r="B285" s="15" t="s">
        <v>1327</v>
      </c>
      <c r="C285" s="15" t="s">
        <v>1724</v>
      </c>
      <c r="D285" s="5">
        <v>500</v>
      </c>
      <c r="E285" s="101">
        <v>8941461</v>
      </c>
      <c r="F285" s="15" t="s">
        <v>816</v>
      </c>
      <c r="G285" s="183" t="s">
        <v>1100</v>
      </c>
    </row>
    <row r="286" spans="1:7" x14ac:dyDescent="0.2">
      <c r="A286" s="100">
        <v>9466815</v>
      </c>
      <c r="B286" s="15" t="s">
        <v>1327</v>
      </c>
      <c r="C286" s="15" t="s">
        <v>1908</v>
      </c>
      <c r="D286" s="5">
        <v>500</v>
      </c>
      <c r="E286" s="101">
        <v>8941461</v>
      </c>
      <c r="F286" s="15" t="s">
        <v>816</v>
      </c>
      <c r="G286" s="183" t="s">
        <v>1093</v>
      </c>
    </row>
    <row r="287" spans="1:7" x14ac:dyDescent="0.2">
      <c r="A287" s="100">
        <v>9468988</v>
      </c>
      <c r="B287" s="15" t="s">
        <v>3041</v>
      </c>
      <c r="C287" s="15" t="s">
        <v>270</v>
      </c>
      <c r="D287" s="5">
        <v>500</v>
      </c>
      <c r="E287" s="101">
        <v>8941461</v>
      </c>
      <c r="F287" s="15" t="s">
        <v>816</v>
      </c>
      <c r="G287" s="183" t="s">
        <v>1093</v>
      </c>
    </row>
    <row r="288" spans="1:7" x14ac:dyDescent="0.2">
      <c r="A288" s="100">
        <v>9469186</v>
      </c>
      <c r="B288" s="15" t="s">
        <v>803</v>
      </c>
      <c r="C288" s="15" t="s">
        <v>3085</v>
      </c>
      <c r="D288" s="5">
        <v>500</v>
      </c>
      <c r="E288" s="101">
        <v>8941461</v>
      </c>
      <c r="F288" s="15" t="s">
        <v>816</v>
      </c>
      <c r="G288" s="183" t="s">
        <v>1104</v>
      </c>
    </row>
    <row r="289" spans="1:7" x14ac:dyDescent="0.2">
      <c r="A289" s="100">
        <v>9467710</v>
      </c>
      <c r="B289" s="15" t="s">
        <v>1762</v>
      </c>
      <c r="C289" s="15" t="s">
        <v>242</v>
      </c>
      <c r="D289" s="5">
        <v>500</v>
      </c>
      <c r="E289" s="101">
        <v>8941461</v>
      </c>
      <c r="F289" s="15" t="s">
        <v>816</v>
      </c>
      <c r="G289" s="183" t="s">
        <v>1093</v>
      </c>
    </row>
    <row r="290" spans="1:7" x14ac:dyDescent="0.2">
      <c r="A290" s="100">
        <v>9469916</v>
      </c>
      <c r="B290" s="15" t="s">
        <v>3098</v>
      </c>
      <c r="C290" s="15" t="s">
        <v>3099</v>
      </c>
      <c r="D290" s="5">
        <v>500</v>
      </c>
      <c r="E290" s="101">
        <v>8941461</v>
      </c>
      <c r="F290" s="15" t="s">
        <v>816</v>
      </c>
      <c r="G290" s="183" t="s">
        <v>1104</v>
      </c>
    </row>
    <row r="291" spans="1:7" x14ac:dyDescent="0.2">
      <c r="A291" s="100">
        <v>9464164</v>
      </c>
      <c r="B291" s="15" t="s">
        <v>1780</v>
      </c>
      <c r="C291" s="15" t="s">
        <v>278</v>
      </c>
      <c r="D291" s="5">
        <v>500</v>
      </c>
      <c r="E291" s="101">
        <v>8941461</v>
      </c>
      <c r="F291" s="15" t="s">
        <v>816</v>
      </c>
      <c r="G291" s="183" t="s">
        <v>1114</v>
      </c>
    </row>
    <row r="292" spans="1:7" x14ac:dyDescent="0.2">
      <c r="A292" s="100">
        <v>9465901</v>
      </c>
      <c r="B292" s="15" t="s">
        <v>826</v>
      </c>
      <c r="C292" s="15" t="s">
        <v>450</v>
      </c>
      <c r="D292" s="5">
        <v>520</v>
      </c>
      <c r="E292" s="101">
        <v>8940866</v>
      </c>
      <c r="F292" s="15" t="s">
        <v>208</v>
      </c>
      <c r="G292" s="183" t="s">
        <v>1108</v>
      </c>
    </row>
    <row r="293" spans="1:7" x14ac:dyDescent="0.2">
      <c r="A293" s="100">
        <v>9464392</v>
      </c>
      <c r="B293" s="15" t="s">
        <v>730</v>
      </c>
      <c r="C293" s="15" t="s">
        <v>731</v>
      </c>
      <c r="D293" s="5">
        <v>503</v>
      </c>
      <c r="E293" s="101">
        <v>8940866</v>
      </c>
      <c r="F293" s="15" t="s">
        <v>208</v>
      </c>
      <c r="G293" s="183" t="s">
        <v>1091</v>
      </c>
    </row>
    <row r="294" spans="1:7" x14ac:dyDescent="0.2">
      <c r="A294" s="100">
        <v>9461347</v>
      </c>
      <c r="B294" s="15" t="s">
        <v>558</v>
      </c>
      <c r="C294" s="15" t="s">
        <v>559</v>
      </c>
      <c r="D294" s="5">
        <v>500</v>
      </c>
      <c r="E294" s="101">
        <v>8940866</v>
      </c>
      <c r="F294" s="15" t="s">
        <v>208</v>
      </c>
      <c r="G294" s="183" t="s">
        <v>1108</v>
      </c>
    </row>
    <row r="295" spans="1:7" x14ac:dyDescent="0.2">
      <c r="A295" s="100">
        <v>9469715</v>
      </c>
      <c r="B295" s="15" t="s">
        <v>2205</v>
      </c>
      <c r="C295" s="15" t="s">
        <v>531</v>
      </c>
      <c r="D295" s="5">
        <v>500</v>
      </c>
      <c r="E295" s="101">
        <v>8940866</v>
      </c>
      <c r="F295" s="15" t="s">
        <v>208</v>
      </c>
      <c r="G295" s="183" t="s">
        <v>1093</v>
      </c>
    </row>
    <row r="296" spans="1:7" x14ac:dyDescent="0.2">
      <c r="A296" s="100">
        <v>9467881</v>
      </c>
      <c r="B296" s="15" t="s">
        <v>1810</v>
      </c>
      <c r="C296" s="15" t="s">
        <v>1811</v>
      </c>
      <c r="D296" s="5">
        <v>500</v>
      </c>
      <c r="E296" s="101">
        <v>8940866</v>
      </c>
      <c r="F296" s="15" t="s">
        <v>208</v>
      </c>
      <c r="G296" s="183" t="s">
        <v>1100</v>
      </c>
    </row>
    <row r="297" spans="1:7" x14ac:dyDescent="0.2">
      <c r="A297" s="100">
        <v>9465680</v>
      </c>
      <c r="B297" s="15" t="s">
        <v>840</v>
      </c>
      <c r="C297" s="15" t="s">
        <v>377</v>
      </c>
      <c r="D297" s="5">
        <v>500</v>
      </c>
      <c r="E297" s="101">
        <v>8940866</v>
      </c>
      <c r="F297" s="15" t="s">
        <v>208</v>
      </c>
      <c r="G297" s="183" t="s">
        <v>1108</v>
      </c>
    </row>
    <row r="298" spans="1:7" x14ac:dyDescent="0.2">
      <c r="A298" s="100">
        <v>9470016</v>
      </c>
      <c r="B298" s="15" t="s">
        <v>935</v>
      </c>
      <c r="C298" s="15" t="s">
        <v>544</v>
      </c>
      <c r="D298" s="5">
        <v>500</v>
      </c>
      <c r="E298" s="101">
        <v>8940866</v>
      </c>
      <c r="F298" s="15" t="s">
        <v>208</v>
      </c>
      <c r="G298" s="183" t="s">
        <v>1097</v>
      </c>
    </row>
    <row r="299" spans="1:7" x14ac:dyDescent="0.2">
      <c r="A299" s="100">
        <v>9467432</v>
      </c>
      <c r="B299" s="15" t="s">
        <v>1436</v>
      </c>
      <c r="C299" s="15" t="s">
        <v>1437</v>
      </c>
      <c r="D299" s="5">
        <v>500</v>
      </c>
      <c r="E299" s="101">
        <v>8940866</v>
      </c>
      <c r="F299" s="15" t="s">
        <v>208</v>
      </c>
      <c r="G299" s="183" t="s">
        <v>1096</v>
      </c>
    </row>
    <row r="300" spans="1:7" x14ac:dyDescent="0.2">
      <c r="A300" s="100">
        <v>9467430</v>
      </c>
      <c r="B300" s="15" t="s">
        <v>1455</v>
      </c>
      <c r="C300" s="15" t="s">
        <v>242</v>
      </c>
      <c r="D300" s="5">
        <v>500</v>
      </c>
      <c r="E300" s="101">
        <v>8940866</v>
      </c>
      <c r="F300" s="15" t="s">
        <v>208</v>
      </c>
      <c r="G300" s="183" t="s">
        <v>1097</v>
      </c>
    </row>
    <row r="301" spans="1:7" x14ac:dyDescent="0.2">
      <c r="A301" s="100">
        <v>9467765</v>
      </c>
      <c r="B301" s="15" t="s">
        <v>1471</v>
      </c>
      <c r="C301" s="15" t="s">
        <v>1201</v>
      </c>
      <c r="D301" s="5">
        <v>500</v>
      </c>
      <c r="E301" s="101">
        <v>8940866</v>
      </c>
      <c r="F301" s="15" t="s">
        <v>208</v>
      </c>
      <c r="G301" s="183" t="s">
        <v>1093</v>
      </c>
    </row>
    <row r="302" spans="1:7" x14ac:dyDescent="0.2">
      <c r="A302" s="100">
        <v>9462284</v>
      </c>
      <c r="B302" s="15" t="s">
        <v>555</v>
      </c>
      <c r="C302" s="15" t="s">
        <v>545</v>
      </c>
      <c r="D302" s="5">
        <v>949</v>
      </c>
      <c r="E302" s="101">
        <v>8940866</v>
      </c>
      <c r="F302" s="15" t="s">
        <v>208</v>
      </c>
      <c r="G302" s="183" t="s">
        <v>1108</v>
      </c>
    </row>
    <row r="303" spans="1:7" x14ac:dyDescent="0.2">
      <c r="A303" s="100">
        <v>9469973</v>
      </c>
      <c r="B303" s="15" t="s">
        <v>2447</v>
      </c>
      <c r="C303" s="15" t="s">
        <v>868</v>
      </c>
      <c r="D303" s="5">
        <v>500</v>
      </c>
      <c r="E303" s="101">
        <v>8940866</v>
      </c>
      <c r="F303" s="15" t="s">
        <v>208</v>
      </c>
      <c r="G303" s="183" t="s">
        <v>1104</v>
      </c>
    </row>
    <row r="304" spans="1:7" x14ac:dyDescent="0.2">
      <c r="A304" s="100">
        <v>9469983</v>
      </c>
      <c r="B304" s="15" t="s">
        <v>2471</v>
      </c>
      <c r="C304" s="15" t="s">
        <v>333</v>
      </c>
      <c r="D304" s="5">
        <v>500</v>
      </c>
      <c r="E304" s="101">
        <v>8940866</v>
      </c>
      <c r="F304" s="15" t="s">
        <v>208</v>
      </c>
      <c r="G304" s="183" t="s">
        <v>1100</v>
      </c>
    </row>
    <row r="305" spans="1:7" x14ac:dyDescent="0.2">
      <c r="A305" s="100">
        <v>9469736</v>
      </c>
      <c r="B305" s="15" t="s">
        <v>1943</v>
      </c>
      <c r="C305" s="15" t="s">
        <v>212</v>
      </c>
      <c r="D305" s="5">
        <v>500</v>
      </c>
      <c r="E305" s="101">
        <v>8940866</v>
      </c>
      <c r="F305" s="15" t="s">
        <v>208</v>
      </c>
      <c r="G305" s="183" t="s">
        <v>1093</v>
      </c>
    </row>
    <row r="306" spans="1:7" x14ac:dyDescent="0.2">
      <c r="A306" s="100">
        <v>9469972</v>
      </c>
      <c r="B306" s="15" t="s">
        <v>2562</v>
      </c>
      <c r="C306" s="15" t="s">
        <v>205</v>
      </c>
      <c r="D306" s="5">
        <v>500</v>
      </c>
      <c r="E306" s="101">
        <v>8940866</v>
      </c>
      <c r="F306" s="15" t="s">
        <v>208</v>
      </c>
      <c r="G306" s="183" t="s">
        <v>1096</v>
      </c>
    </row>
    <row r="307" spans="1:7" x14ac:dyDescent="0.2">
      <c r="A307" s="100">
        <v>9469971</v>
      </c>
      <c r="B307" s="15" t="s">
        <v>2562</v>
      </c>
      <c r="C307" s="15" t="s">
        <v>247</v>
      </c>
      <c r="D307" s="5">
        <v>500</v>
      </c>
      <c r="E307" s="101">
        <v>8940866</v>
      </c>
      <c r="F307" s="15" t="s">
        <v>208</v>
      </c>
      <c r="G307" s="183" t="s">
        <v>1096</v>
      </c>
    </row>
    <row r="308" spans="1:7" x14ac:dyDescent="0.2">
      <c r="A308" s="100">
        <v>9469731</v>
      </c>
      <c r="B308" s="15" t="s">
        <v>2600</v>
      </c>
      <c r="C308" s="15" t="s">
        <v>239</v>
      </c>
      <c r="D308" s="5">
        <v>500</v>
      </c>
      <c r="E308" s="101">
        <v>8940866</v>
      </c>
      <c r="F308" s="15" t="s">
        <v>208</v>
      </c>
      <c r="G308" s="183" t="s">
        <v>1108</v>
      </c>
    </row>
    <row r="309" spans="1:7" x14ac:dyDescent="0.2">
      <c r="A309" s="100">
        <v>9464234</v>
      </c>
      <c r="B309" s="15" t="s">
        <v>762</v>
      </c>
      <c r="C309" s="15" t="s">
        <v>241</v>
      </c>
      <c r="D309" s="5">
        <v>500</v>
      </c>
      <c r="E309" s="101">
        <v>8940866</v>
      </c>
      <c r="F309" s="15" t="s">
        <v>208</v>
      </c>
      <c r="G309" s="183" t="s">
        <v>1132</v>
      </c>
    </row>
    <row r="310" spans="1:7" x14ac:dyDescent="0.2">
      <c r="A310" s="100">
        <v>9464233</v>
      </c>
      <c r="B310" s="15" t="s">
        <v>762</v>
      </c>
      <c r="C310" s="15" t="s">
        <v>187</v>
      </c>
      <c r="D310" s="5">
        <v>500</v>
      </c>
      <c r="E310" s="101">
        <v>8940866</v>
      </c>
      <c r="F310" s="15" t="s">
        <v>208</v>
      </c>
      <c r="G310" s="183" t="s">
        <v>1100</v>
      </c>
    </row>
    <row r="311" spans="1:7" x14ac:dyDescent="0.2">
      <c r="A311" s="100">
        <v>9461793</v>
      </c>
      <c r="B311" s="15" t="s">
        <v>627</v>
      </c>
      <c r="C311" s="15" t="s">
        <v>628</v>
      </c>
      <c r="D311" s="5">
        <v>500</v>
      </c>
      <c r="E311" s="101">
        <v>8940866</v>
      </c>
      <c r="F311" s="15" t="s">
        <v>208</v>
      </c>
      <c r="G311" s="183" t="s">
        <v>1091</v>
      </c>
    </row>
    <row r="312" spans="1:7" x14ac:dyDescent="0.2">
      <c r="A312" s="100">
        <v>9467248</v>
      </c>
      <c r="B312" s="15" t="s">
        <v>1259</v>
      </c>
      <c r="C312" s="15" t="s">
        <v>1260</v>
      </c>
      <c r="D312" s="5">
        <v>500</v>
      </c>
      <c r="E312" s="101">
        <v>8940866</v>
      </c>
      <c r="F312" s="15" t="s">
        <v>208</v>
      </c>
      <c r="G312" s="183" t="s">
        <v>1096</v>
      </c>
    </row>
    <row r="313" spans="1:7" x14ac:dyDescent="0.2">
      <c r="A313" s="100">
        <v>9469404</v>
      </c>
      <c r="B313" s="15" t="s">
        <v>2682</v>
      </c>
      <c r="C313" s="15" t="s">
        <v>2242</v>
      </c>
      <c r="D313" s="5">
        <v>500</v>
      </c>
      <c r="E313" s="101">
        <v>8940866</v>
      </c>
      <c r="F313" s="15" t="s">
        <v>208</v>
      </c>
      <c r="G313" s="183" t="s">
        <v>1093</v>
      </c>
    </row>
    <row r="314" spans="1:7" x14ac:dyDescent="0.2">
      <c r="A314" s="100">
        <v>9463714</v>
      </c>
      <c r="B314" s="15" t="s">
        <v>631</v>
      </c>
      <c r="C314" s="15" t="s">
        <v>211</v>
      </c>
      <c r="D314" s="5">
        <v>923</v>
      </c>
      <c r="E314" s="101">
        <v>8940866</v>
      </c>
      <c r="F314" s="15" t="s">
        <v>208</v>
      </c>
      <c r="G314" s="183" t="s">
        <v>1106</v>
      </c>
    </row>
    <row r="315" spans="1:7" x14ac:dyDescent="0.2">
      <c r="A315" s="100">
        <v>9463715</v>
      </c>
      <c r="B315" s="15" t="s">
        <v>631</v>
      </c>
      <c r="C315" s="15" t="s">
        <v>210</v>
      </c>
      <c r="D315" s="5">
        <v>506</v>
      </c>
      <c r="E315" s="101">
        <v>8940866</v>
      </c>
      <c r="F315" s="15" t="s">
        <v>208</v>
      </c>
      <c r="G315" s="183" t="s">
        <v>1100</v>
      </c>
    </row>
    <row r="316" spans="1:7" x14ac:dyDescent="0.2">
      <c r="A316" s="100">
        <v>9470039</v>
      </c>
      <c r="B316" s="15" t="s">
        <v>2702</v>
      </c>
      <c r="C316" s="15" t="s">
        <v>2252</v>
      </c>
      <c r="D316" s="5">
        <v>500</v>
      </c>
      <c r="E316" s="101">
        <v>8940866</v>
      </c>
      <c r="F316" s="15" t="s">
        <v>208</v>
      </c>
      <c r="G316" s="183" t="s">
        <v>1093</v>
      </c>
    </row>
    <row r="317" spans="1:7" x14ac:dyDescent="0.2">
      <c r="A317" s="100">
        <v>9469405</v>
      </c>
      <c r="B317" s="15" t="s">
        <v>2704</v>
      </c>
      <c r="C317" s="15" t="s">
        <v>2705</v>
      </c>
      <c r="D317" s="5">
        <v>500</v>
      </c>
      <c r="E317" s="101">
        <v>8940866</v>
      </c>
      <c r="F317" s="15" t="s">
        <v>208</v>
      </c>
      <c r="G317" s="183" t="s">
        <v>1093</v>
      </c>
    </row>
    <row r="318" spans="1:7" x14ac:dyDescent="0.2">
      <c r="A318" s="100">
        <v>9467764</v>
      </c>
      <c r="B318" s="15" t="s">
        <v>1611</v>
      </c>
      <c r="C318" s="15" t="s">
        <v>203</v>
      </c>
      <c r="D318" s="5">
        <v>500</v>
      </c>
      <c r="E318" s="101">
        <v>8940866</v>
      </c>
      <c r="F318" s="15" t="s">
        <v>208</v>
      </c>
      <c r="G318" s="183" t="s">
        <v>1100</v>
      </c>
    </row>
    <row r="319" spans="1:7" x14ac:dyDescent="0.2">
      <c r="A319" s="100">
        <v>9467197</v>
      </c>
      <c r="B319" s="15" t="s">
        <v>1276</v>
      </c>
      <c r="C319" s="15" t="s">
        <v>425</v>
      </c>
      <c r="D319" s="5">
        <v>500</v>
      </c>
      <c r="E319" s="101">
        <v>8940866</v>
      </c>
      <c r="F319" s="15" t="s">
        <v>208</v>
      </c>
      <c r="G319" s="183" t="s">
        <v>1093</v>
      </c>
    </row>
    <row r="320" spans="1:7" x14ac:dyDescent="0.2">
      <c r="A320" s="100">
        <v>9469713</v>
      </c>
      <c r="B320" s="15" t="s">
        <v>2757</v>
      </c>
      <c r="C320" s="15" t="s">
        <v>2758</v>
      </c>
      <c r="D320" s="5">
        <v>500</v>
      </c>
      <c r="E320" s="101">
        <v>8940866</v>
      </c>
      <c r="F320" s="15" t="s">
        <v>208</v>
      </c>
      <c r="G320" s="183" t="s">
        <v>1096</v>
      </c>
    </row>
    <row r="321" spans="1:7" x14ac:dyDescent="0.2">
      <c r="A321" s="100">
        <v>9469714</v>
      </c>
      <c r="B321" s="15" t="s">
        <v>2757</v>
      </c>
      <c r="C321" s="15" t="s">
        <v>2759</v>
      </c>
      <c r="D321" s="5">
        <v>500</v>
      </c>
      <c r="E321" s="101">
        <v>8940866</v>
      </c>
      <c r="F321" s="15" t="s">
        <v>208</v>
      </c>
      <c r="G321" s="183" t="s">
        <v>1097</v>
      </c>
    </row>
    <row r="322" spans="1:7" x14ac:dyDescent="0.2">
      <c r="A322" s="100">
        <v>9467843</v>
      </c>
      <c r="B322" s="15" t="s">
        <v>1889</v>
      </c>
      <c r="C322" s="15" t="s">
        <v>610</v>
      </c>
      <c r="D322" s="5">
        <v>500</v>
      </c>
      <c r="E322" s="101">
        <v>8940866</v>
      </c>
      <c r="F322" s="15" t="s">
        <v>208</v>
      </c>
      <c r="G322" s="183" t="s">
        <v>1097</v>
      </c>
    </row>
    <row r="323" spans="1:7" x14ac:dyDescent="0.2">
      <c r="A323" s="100">
        <v>9461978</v>
      </c>
      <c r="B323" s="15" t="s">
        <v>1653</v>
      </c>
      <c r="C323" s="15" t="s">
        <v>215</v>
      </c>
      <c r="D323" s="5">
        <v>500</v>
      </c>
      <c r="E323" s="101">
        <v>8940866</v>
      </c>
      <c r="F323" s="15" t="s">
        <v>208</v>
      </c>
      <c r="G323" s="183" t="s">
        <v>1104</v>
      </c>
    </row>
    <row r="324" spans="1:7" x14ac:dyDescent="0.2">
      <c r="A324" s="100">
        <v>9461977</v>
      </c>
      <c r="B324" s="15" t="s">
        <v>1653</v>
      </c>
      <c r="C324" s="15" t="s">
        <v>638</v>
      </c>
      <c r="D324" s="5">
        <v>530</v>
      </c>
      <c r="E324" s="101">
        <v>8940866</v>
      </c>
      <c r="F324" s="15" t="s">
        <v>208</v>
      </c>
      <c r="G324" s="183" t="s">
        <v>1093</v>
      </c>
    </row>
    <row r="325" spans="1:7" x14ac:dyDescent="0.2">
      <c r="A325" s="100">
        <v>9463937</v>
      </c>
      <c r="B325" s="15" t="s">
        <v>594</v>
      </c>
      <c r="C325" s="15" t="s">
        <v>510</v>
      </c>
      <c r="D325" s="5">
        <v>884</v>
      </c>
      <c r="E325" s="101">
        <v>8940866</v>
      </c>
      <c r="F325" s="15" t="s">
        <v>208</v>
      </c>
      <c r="G325" s="183" t="s">
        <v>1106</v>
      </c>
    </row>
    <row r="326" spans="1:7" x14ac:dyDescent="0.2">
      <c r="A326" s="100">
        <v>9462649</v>
      </c>
      <c r="B326" s="15" t="s">
        <v>594</v>
      </c>
      <c r="C326" s="15" t="s">
        <v>445</v>
      </c>
      <c r="D326" s="5">
        <v>974</v>
      </c>
      <c r="E326" s="101">
        <v>8940866</v>
      </c>
      <c r="F326" s="15" t="s">
        <v>208</v>
      </c>
      <c r="G326" s="183" t="s">
        <v>1100</v>
      </c>
    </row>
    <row r="327" spans="1:7" x14ac:dyDescent="0.2">
      <c r="A327" s="100">
        <v>9470113</v>
      </c>
      <c r="B327" s="15" t="s">
        <v>3419</v>
      </c>
      <c r="C327" s="15" t="s">
        <v>3420</v>
      </c>
      <c r="D327" s="5">
        <v>506</v>
      </c>
      <c r="E327" s="101">
        <v>8940866</v>
      </c>
      <c r="F327" s="15" t="s">
        <v>208</v>
      </c>
      <c r="G327" s="183" t="s">
        <v>1093</v>
      </c>
    </row>
    <row r="328" spans="1:7" x14ac:dyDescent="0.2">
      <c r="A328" s="100">
        <v>9460616</v>
      </c>
      <c r="B328" s="15" t="s">
        <v>1891</v>
      </c>
      <c r="C328" s="15" t="s">
        <v>444</v>
      </c>
      <c r="D328" s="5">
        <v>500</v>
      </c>
      <c r="E328" s="101">
        <v>8940866</v>
      </c>
      <c r="F328" s="15" t="s">
        <v>208</v>
      </c>
      <c r="G328" s="183" t="s">
        <v>1100</v>
      </c>
    </row>
    <row r="329" spans="1:7" x14ac:dyDescent="0.2">
      <c r="A329" s="100">
        <v>9469716</v>
      </c>
      <c r="B329" s="15" t="s">
        <v>2923</v>
      </c>
      <c r="C329" s="15" t="s">
        <v>257</v>
      </c>
      <c r="D329" s="5">
        <v>500</v>
      </c>
      <c r="E329" s="101">
        <v>8940866</v>
      </c>
      <c r="F329" s="15" t="s">
        <v>208</v>
      </c>
      <c r="G329" s="183" t="s">
        <v>1097</v>
      </c>
    </row>
    <row r="330" spans="1:7" x14ac:dyDescent="0.2">
      <c r="A330" s="100">
        <v>9467880</v>
      </c>
      <c r="B330" s="15" t="s">
        <v>1911</v>
      </c>
      <c r="C330" s="15" t="s">
        <v>1768</v>
      </c>
      <c r="D330" s="5">
        <v>500</v>
      </c>
      <c r="E330" s="101">
        <v>8940866</v>
      </c>
      <c r="F330" s="15" t="s">
        <v>208</v>
      </c>
      <c r="G330" s="183" t="s">
        <v>1100</v>
      </c>
    </row>
    <row r="331" spans="1:7" x14ac:dyDescent="0.2">
      <c r="A331" s="100">
        <v>9464644</v>
      </c>
      <c r="B331" s="15" t="s">
        <v>3062</v>
      </c>
      <c r="C331" s="15" t="s">
        <v>425</v>
      </c>
      <c r="D331" s="5">
        <v>500</v>
      </c>
      <c r="E331" s="101">
        <v>8940866</v>
      </c>
      <c r="F331" s="15" t="s">
        <v>208</v>
      </c>
      <c r="G331" s="183" t="s">
        <v>1132</v>
      </c>
    </row>
    <row r="332" spans="1:7" x14ac:dyDescent="0.2">
      <c r="A332" s="100">
        <v>9469443</v>
      </c>
      <c r="B332" s="15" t="s">
        <v>3069</v>
      </c>
      <c r="C332" s="15" t="s">
        <v>3070</v>
      </c>
      <c r="D332" s="5">
        <v>500</v>
      </c>
      <c r="E332" s="101">
        <v>8940866</v>
      </c>
      <c r="F332" s="15" t="s">
        <v>208</v>
      </c>
      <c r="G332" s="183" t="s">
        <v>1104</v>
      </c>
    </row>
    <row r="333" spans="1:7" x14ac:dyDescent="0.2">
      <c r="A333" s="100">
        <v>9460246</v>
      </c>
      <c r="B333" s="15" t="s">
        <v>432</v>
      </c>
      <c r="C333" s="15" t="s">
        <v>433</v>
      </c>
      <c r="D333" s="5">
        <v>973</v>
      </c>
      <c r="E333" s="101">
        <v>8940866</v>
      </c>
      <c r="F333" s="15" t="s">
        <v>208</v>
      </c>
      <c r="G333" s="183" t="s">
        <v>1108</v>
      </c>
    </row>
    <row r="334" spans="1:7" x14ac:dyDescent="0.2">
      <c r="A334" s="100">
        <v>9467762</v>
      </c>
      <c r="B334" s="15" t="s">
        <v>1760</v>
      </c>
      <c r="C334" s="15" t="s">
        <v>246</v>
      </c>
      <c r="D334" s="5">
        <v>500</v>
      </c>
      <c r="E334" s="101">
        <v>8940866</v>
      </c>
      <c r="F334" s="15" t="s">
        <v>208</v>
      </c>
      <c r="G334" s="183" t="s">
        <v>1096</v>
      </c>
    </row>
    <row r="335" spans="1:7" x14ac:dyDescent="0.2">
      <c r="A335" s="100">
        <v>9470216</v>
      </c>
      <c r="B335" s="15" t="s">
        <v>3165</v>
      </c>
      <c r="C335" s="15" t="s">
        <v>203</v>
      </c>
      <c r="D335" s="5">
        <v>500</v>
      </c>
      <c r="E335" s="101">
        <v>8940577</v>
      </c>
      <c r="F335" s="15" t="s">
        <v>221</v>
      </c>
      <c r="G335" s="183" t="s">
        <v>1100</v>
      </c>
    </row>
    <row r="336" spans="1:7" x14ac:dyDescent="0.2">
      <c r="A336" s="100">
        <v>9462722</v>
      </c>
      <c r="B336" s="15" t="s">
        <v>937</v>
      </c>
      <c r="C336" s="15" t="s">
        <v>289</v>
      </c>
      <c r="D336" s="5">
        <v>618</v>
      </c>
      <c r="E336" s="101">
        <v>8940577</v>
      </c>
      <c r="F336" s="15" t="s">
        <v>221</v>
      </c>
      <c r="G336" s="183" t="s">
        <v>1132</v>
      </c>
    </row>
    <row r="337" spans="1:7" x14ac:dyDescent="0.2">
      <c r="A337" s="100">
        <v>9467721</v>
      </c>
      <c r="B337" s="15" t="s">
        <v>1210</v>
      </c>
      <c r="C337" s="15" t="s">
        <v>537</v>
      </c>
      <c r="D337" s="5">
        <v>500</v>
      </c>
      <c r="E337" s="101">
        <v>8940577</v>
      </c>
      <c r="F337" s="15" t="s">
        <v>221</v>
      </c>
      <c r="G337" s="183" t="s">
        <v>1100</v>
      </c>
    </row>
    <row r="338" spans="1:7" x14ac:dyDescent="0.2">
      <c r="A338" s="100">
        <v>9459051</v>
      </c>
      <c r="B338" s="15" t="s">
        <v>356</v>
      </c>
      <c r="C338" s="15" t="s">
        <v>318</v>
      </c>
      <c r="D338" s="5">
        <v>760</v>
      </c>
      <c r="E338" s="101">
        <v>8940577</v>
      </c>
      <c r="F338" s="15" t="s">
        <v>221</v>
      </c>
      <c r="G338" s="183" t="s">
        <v>1102</v>
      </c>
    </row>
    <row r="339" spans="1:7" x14ac:dyDescent="0.2">
      <c r="A339" s="100">
        <v>9453221</v>
      </c>
      <c r="B339" s="15" t="s">
        <v>191</v>
      </c>
      <c r="C339" s="15" t="s">
        <v>209</v>
      </c>
      <c r="D339" s="5">
        <v>697</v>
      </c>
      <c r="E339" s="101">
        <v>8940577</v>
      </c>
      <c r="F339" s="15" t="s">
        <v>221</v>
      </c>
      <c r="G339" s="183" t="s">
        <v>1106</v>
      </c>
    </row>
    <row r="340" spans="1:7" x14ac:dyDescent="0.2">
      <c r="A340" s="100">
        <v>9467737</v>
      </c>
      <c r="B340" s="15" t="s">
        <v>1252</v>
      </c>
      <c r="C340" s="15" t="s">
        <v>197</v>
      </c>
      <c r="D340" s="5">
        <v>506</v>
      </c>
      <c r="E340" s="101">
        <v>8940577</v>
      </c>
      <c r="F340" s="15" t="s">
        <v>221</v>
      </c>
      <c r="G340" s="183" t="s">
        <v>1100</v>
      </c>
    </row>
    <row r="341" spans="1:7" x14ac:dyDescent="0.2">
      <c r="A341" s="100">
        <v>9467736</v>
      </c>
      <c r="B341" s="15" t="s">
        <v>1252</v>
      </c>
      <c r="C341" s="15" t="s">
        <v>231</v>
      </c>
      <c r="D341" s="5">
        <v>555</v>
      </c>
      <c r="E341" s="101">
        <v>8940577</v>
      </c>
      <c r="F341" s="15" t="s">
        <v>221</v>
      </c>
      <c r="G341" s="183" t="s">
        <v>1100</v>
      </c>
    </row>
    <row r="342" spans="1:7" x14ac:dyDescent="0.2">
      <c r="A342" s="100">
        <v>9465943</v>
      </c>
      <c r="B342" s="15" t="s">
        <v>870</v>
      </c>
      <c r="C342" s="15" t="s">
        <v>258</v>
      </c>
      <c r="D342" s="5">
        <v>511</v>
      </c>
      <c r="E342" s="101">
        <v>8940577</v>
      </c>
      <c r="F342" s="15" t="s">
        <v>221</v>
      </c>
      <c r="G342" s="183" t="s">
        <v>1100</v>
      </c>
    </row>
    <row r="343" spans="1:7" x14ac:dyDescent="0.2">
      <c r="A343" s="100">
        <v>9467726</v>
      </c>
      <c r="B343" s="15" t="s">
        <v>1269</v>
      </c>
      <c r="C343" s="15" t="s">
        <v>212</v>
      </c>
      <c r="D343" s="5">
        <v>534</v>
      </c>
      <c r="E343" s="101">
        <v>8940577</v>
      </c>
      <c r="F343" s="15" t="s">
        <v>221</v>
      </c>
      <c r="G343" s="183" t="s">
        <v>1100</v>
      </c>
    </row>
    <row r="344" spans="1:7" x14ac:dyDescent="0.2">
      <c r="A344" s="100">
        <v>9465914</v>
      </c>
      <c r="B344" s="15" t="s">
        <v>888</v>
      </c>
      <c r="C344" s="15" t="s">
        <v>736</v>
      </c>
      <c r="D344" s="5">
        <v>640</v>
      </c>
      <c r="E344" s="101">
        <v>8940577</v>
      </c>
      <c r="F344" s="15" t="s">
        <v>221</v>
      </c>
      <c r="G344" s="183" t="s">
        <v>1100</v>
      </c>
    </row>
    <row r="345" spans="1:7" x14ac:dyDescent="0.2">
      <c r="A345" s="100">
        <v>9466484</v>
      </c>
      <c r="B345" s="15" t="s">
        <v>888</v>
      </c>
      <c r="C345" s="15" t="s">
        <v>183</v>
      </c>
      <c r="D345" s="5">
        <v>521</v>
      </c>
      <c r="E345" s="101">
        <v>8940577</v>
      </c>
      <c r="F345" s="15" t="s">
        <v>221</v>
      </c>
      <c r="G345" s="183" t="s">
        <v>1100</v>
      </c>
    </row>
    <row r="346" spans="1:7" x14ac:dyDescent="0.2">
      <c r="A346" s="100">
        <v>9465918</v>
      </c>
      <c r="B346" s="15" t="s">
        <v>491</v>
      </c>
      <c r="C346" s="15" t="s">
        <v>254</v>
      </c>
      <c r="D346" s="5">
        <v>510</v>
      </c>
      <c r="E346" s="101">
        <v>8940577</v>
      </c>
      <c r="F346" s="15" t="s">
        <v>221</v>
      </c>
      <c r="G346" s="183" t="s">
        <v>1091</v>
      </c>
    </row>
    <row r="347" spans="1:7" x14ac:dyDescent="0.2">
      <c r="A347" s="100">
        <v>9467722</v>
      </c>
      <c r="B347" s="15" t="s">
        <v>1292</v>
      </c>
      <c r="C347" s="15" t="s">
        <v>189</v>
      </c>
      <c r="D347" s="5">
        <v>504</v>
      </c>
      <c r="E347" s="101">
        <v>8940577</v>
      </c>
      <c r="F347" s="15" t="s">
        <v>221</v>
      </c>
      <c r="G347" s="183" t="s">
        <v>1091</v>
      </c>
    </row>
    <row r="348" spans="1:7" x14ac:dyDescent="0.2">
      <c r="A348" s="100">
        <v>9465940</v>
      </c>
      <c r="B348" s="15" t="s">
        <v>901</v>
      </c>
      <c r="C348" s="15" t="s">
        <v>228</v>
      </c>
      <c r="D348" s="5">
        <v>631</v>
      </c>
      <c r="E348" s="101">
        <v>8940577</v>
      </c>
      <c r="F348" s="15" t="s">
        <v>221</v>
      </c>
      <c r="G348" s="183" t="s">
        <v>1100</v>
      </c>
    </row>
    <row r="349" spans="1:7" x14ac:dyDescent="0.2">
      <c r="A349" s="100">
        <v>9469445</v>
      </c>
      <c r="B349" s="15" t="s">
        <v>2892</v>
      </c>
      <c r="C349" s="15" t="s">
        <v>192</v>
      </c>
      <c r="D349" s="5">
        <v>506</v>
      </c>
      <c r="E349" s="101">
        <v>8940577</v>
      </c>
      <c r="F349" s="15" t="s">
        <v>221</v>
      </c>
      <c r="G349" s="183" t="s">
        <v>1091</v>
      </c>
    </row>
    <row r="350" spans="1:7" x14ac:dyDescent="0.2">
      <c r="A350" s="100">
        <v>9465979</v>
      </c>
      <c r="B350" s="15" t="s">
        <v>3436</v>
      </c>
      <c r="C350" s="15" t="s">
        <v>1543</v>
      </c>
      <c r="D350" s="5">
        <v>516</v>
      </c>
      <c r="E350" s="101">
        <v>8940577</v>
      </c>
      <c r="F350" s="15" t="s">
        <v>221</v>
      </c>
      <c r="G350" s="183" t="s">
        <v>1091</v>
      </c>
    </row>
    <row r="351" spans="1:7" x14ac:dyDescent="0.2">
      <c r="A351" s="100">
        <v>9461290</v>
      </c>
      <c r="B351" s="15" t="s">
        <v>308</v>
      </c>
      <c r="C351" s="15" t="s">
        <v>211</v>
      </c>
      <c r="D351" s="5">
        <v>603</v>
      </c>
      <c r="E351" s="101">
        <v>8940577</v>
      </c>
      <c r="F351" s="15" t="s">
        <v>221</v>
      </c>
      <c r="G351" s="183" t="s">
        <v>1114</v>
      </c>
    </row>
    <row r="352" spans="1:7" x14ac:dyDescent="0.2">
      <c r="A352" s="100">
        <v>9465925</v>
      </c>
      <c r="B352" s="15" t="s">
        <v>914</v>
      </c>
      <c r="C352" s="15" t="s">
        <v>196</v>
      </c>
      <c r="D352" s="5">
        <v>680</v>
      </c>
      <c r="E352" s="101">
        <v>8940577</v>
      </c>
      <c r="F352" s="15" t="s">
        <v>221</v>
      </c>
      <c r="G352" s="183" t="s">
        <v>1114</v>
      </c>
    </row>
    <row r="353" spans="1:7" x14ac:dyDescent="0.2">
      <c r="A353" s="100">
        <v>9323449</v>
      </c>
      <c r="B353" s="15" t="s">
        <v>1796</v>
      </c>
      <c r="C353" s="15" t="s">
        <v>583</v>
      </c>
      <c r="D353" s="5">
        <v>756</v>
      </c>
      <c r="E353" s="101">
        <v>8940577</v>
      </c>
      <c r="F353" s="15" t="s">
        <v>221</v>
      </c>
      <c r="G353" s="183" t="s">
        <v>1132</v>
      </c>
    </row>
    <row r="354" spans="1:7" x14ac:dyDescent="0.2">
      <c r="A354" s="100">
        <v>9467723</v>
      </c>
      <c r="B354" s="15" t="s">
        <v>1069</v>
      </c>
      <c r="C354" s="15" t="s">
        <v>278</v>
      </c>
      <c r="D354" s="5">
        <v>505</v>
      </c>
      <c r="E354" s="101">
        <v>8940577</v>
      </c>
      <c r="F354" s="15" t="s">
        <v>221</v>
      </c>
      <c r="G354" s="183" t="s">
        <v>1100</v>
      </c>
    </row>
    <row r="355" spans="1:7" x14ac:dyDescent="0.2">
      <c r="A355" s="100">
        <v>9470562</v>
      </c>
      <c r="B355" s="15" t="s">
        <v>3698</v>
      </c>
      <c r="C355" s="15" t="s">
        <v>586</v>
      </c>
      <c r="D355" s="5">
        <v>500</v>
      </c>
      <c r="E355" s="101">
        <v>8940577</v>
      </c>
      <c r="F355" s="15" t="s">
        <v>221</v>
      </c>
      <c r="G355" s="183" t="s">
        <v>1100</v>
      </c>
    </row>
    <row r="356" spans="1:7" x14ac:dyDescent="0.2">
      <c r="A356" s="100">
        <v>9464971</v>
      </c>
      <c r="B356" s="15" t="s">
        <v>803</v>
      </c>
      <c r="C356" s="15" t="s">
        <v>307</v>
      </c>
      <c r="D356" s="5">
        <v>684</v>
      </c>
      <c r="E356" s="101">
        <v>8940577</v>
      </c>
      <c r="F356" s="15" t="s">
        <v>221</v>
      </c>
      <c r="G356" s="183" t="s">
        <v>1091</v>
      </c>
    </row>
    <row r="357" spans="1:7" x14ac:dyDescent="0.2">
      <c r="A357" s="100">
        <v>9465004</v>
      </c>
      <c r="B357" s="15" t="s">
        <v>803</v>
      </c>
      <c r="C357" s="15" t="s">
        <v>228</v>
      </c>
      <c r="D357" s="5">
        <v>737</v>
      </c>
      <c r="E357" s="101">
        <v>8940577</v>
      </c>
      <c r="F357" s="15" t="s">
        <v>221</v>
      </c>
      <c r="G357" s="183" t="s">
        <v>1104</v>
      </c>
    </row>
    <row r="358" spans="1:7" x14ac:dyDescent="0.2">
      <c r="A358" s="100">
        <v>9465942</v>
      </c>
      <c r="B358" s="15" t="s">
        <v>1079</v>
      </c>
      <c r="C358" s="15" t="s">
        <v>185</v>
      </c>
      <c r="D358" s="5">
        <v>500</v>
      </c>
      <c r="E358" s="101">
        <v>8940577</v>
      </c>
      <c r="F358" s="15" t="s">
        <v>221</v>
      </c>
      <c r="G358" s="183" t="s">
        <v>1096</v>
      </c>
    </row>
    <row r="359" spans="1:7" x14ac:dyDescent="0.2">
      <c r="A359" s="100">
        <v>9469942</v>
      </c>
      <c r="B359" s="15" t="s">
        <v>2124</v>
      </c>
      <c r="C359" s="15" t="s">
        <v>168</v>
      </c>
      <c r="D359" s="5">
        <v>500</v>
      </c>
      <c r="E359" s="101">
        <v>8940070</v>
      </c>
      <c r="F359" s="15" t="s">
        <v>305</v>
      </c>
      <c r="G359" s="183" t="s">
        <v>1093</v>
      </c>
    </row>
    <row r="360" spans="1:7" x14ac:dyDescent="0.2">
      <c r="A360" s="100">
        <v>9470208</v>
      </c>
      <c r="B360" s="15" t="s">
        <v>3142</v>
      </c>
      <c r="C360" s="15" t="s">
        <v>2235</v>
      </c>
      <c r="D360" s="5">
        <v>500</v>
      </c>
      <c r="E360" s="101">
        <v>8940070</v>
      </c>
      <c r="F360" s="15" t="s">
        <v>305</v>
      </c>
      <c r="G360" s="183" t="s">
        <v>1097</v>
      </c>
    </row>
    <row r="361" spans="1:7" x14ac:dyDescent="0.2">
      <c r="A361" s="100">
        <v>9468335</v>
      </c>
      <c r="B361" s="15" t="s">
        <v>3164</v>
      </c>
      <c r="C361" s="15" t="s">
        <v>205</v>
      </c>
      <c r="D361" s="5">
        <v>500</v>
      </c>
      <c r="E361" s="101">
        <v>8940070</v>
      </c>
      <c r="F361" s="15" t="s">
        <v>305</v>
      </c>
      <c r="G361" s="183" t="s">
        <v>1097</v>
      </c>
    </row>
    <row r="362" spans="1:7" x14ac:dyDescent="0.2">
      <c r="A362" s="100">
        <v>9470251</v>
      </c>
      <c r="B362" s="15" t="s">
        <v>2203</v>
      </c>
      <c r="C362" s="15" t="s">
        <v>3177</v>
      </c>
      <c r="D362" s="5">
        <v>500</v>
      </c>
      <c r="E362" s="101">
        <v>8940070</v>
      </c>
      <c r="F362" s="15" t="s">
        <v>305</v>
      </c>
      <c r="G362" s="183" t="s">
        <v>1100</v>
      </c>
    </row>
    <row r="363" spans="1:7" x14ac:dyDescent="0.2">
      <c r="A363" s="100">
        <v>9469943</v>
      </c>
      <c r="B363" s="15" t="s">
        <v>2203</v>
      </c>
      <c r="C363" s="15" t="s">
        <v>2204</v>
      </c>
      <c r="D363" s="5">
        <v>500</v>
      </c>
      <c r="E363" s="101">
        <v>8940070</v>
      </c>
      <c r="F363" s="15" t="s">
        <v>305</v>
      </c>
      <c r="G363" s="183" t="s">
        <v>1108</v>
      </c>
    </row>
    <row r="364" spans="1:7" x14ac:dyDescent="0.2">
      <c r="A364" s="100">
        <v>9470209</v>
      </c>
      <c r="B364" s="15" t="s">
        <v>3182</v>
      </c>
      <c r="C364" s="15" t="s">
        <v>3183</v>
      </c>
      <c r="D364" s="5">
        <v>500</v>
      </c>
      <c r="E364" s="101">
        <v>8940070</v>
      </c>
      <c r="F364" s="15" t="s">
        <v>305</v>
      </c>
      <c r="G364" s="183" t="s">
        <v>1096</v>
      </c>
    </row>
    <row r="365" spans="1:7" x14ac:dyDescent="0.2">
      <c r="A365" s="100">
        <v>9470210</v>
      </c>
      <c r="B365" s="15" t="s">
        <v>3229</v>
      </c>
      <c r="C365" s="15" t="s">
        <v>222</v>
      </c>
      <c r="D365" s="5">
        <v>500</v>
      </c>
      <c r="E365" s="101">
        <v>8940070</v>
      </c>
      <c r="F365" s="15" t="s">
        <v>305</v>
      </c>
      <c r="G365" s="183" t="s">
        <v>1093</v>
      </c>
    </row>
    <row r="366" spans="1:7" x14ac:dyDescent="0.2">
      <c r="A366" s="100">
        <v>9469871</v>
      </c>
      <c r="B366" s="15" t="s">
        <v>2364</v>
      </c>
      <c r="C366" s="15" t="s">
        <v>300</v>
      </c>
      <c r="D366" s="5">
        <v>500</v>
      </c>
      <c r="E366" s="101">
        <v>8940070</v>
      </c>
      <c r="F366" s="15" t="s">
        <v>305</v>
      </c>
      <c r="G366" s="183" t="s">
        <v>1097</v>
      </c>
    </row>
    <row r="367" spans="1:7" x14ac:dyDescent="0.2">
      <c r="A367" s="100">
        <v>9469944</v>
      </c>
      <c r="B367" s="15" t="s">
        <v>2396</v>
      </c>
      <c r="C367" s="15" t="s">
        <v>181</v>
      </c>
      <c r="D367" s="5">
        <v>500</v>
      </c>
      <c r="E367" s="101">
        <v>8940070</v>
      </c>
      <c r="F367" s="15" t="s">
        <v>305</v>
      </c>
      <c r="G367" s="183" t="s">
        <v>1100</v>
      </c>
    </row>
    <row r="368" spans="1:7" x14ac:dyDescent="0.2">
      <c r="A368" s="100">
        <v>9469862</v>
      </c>
      <c r="B368" s="15" t="s">
        <v>2420</v>
      </c>
      <c r="C368" s="15" t="s">
        <v>233</v>
      </c>
      <c r="D368" s="5">
        <v>500</v>
      </c>
      <c r="E368" s="101">
        <v>8940070</v>
      </c>
      <c r="F368" s="15" t="s">
        <v>305</v>
      </c>
      <c r="G368" s="183" t="s">
        <v>1108</v>
      </c>
    </row>
    <row r="369" spans="1:7" x14ac:dyDescent="0.2">
      <c r="A369" s="100">
        <v>9465989</v>
      </c>
      <c r="B369" s="15" t="s">
        <v>854</v>
      </c>
      <c r="C369" s="15" t="s">
        <v>214</v>
      </c>
      <c r="D369" s="5">
        <v>508</v>
      </c>
      <c r="E369" s="101">
        <v>8940070</v>
      </c>
      <c r="F369" s="15" t="s">
        <v>305</v>
      </c>
      <c r="G369" s="183" t="s">
        <v>1108</v>
      </c>
    </row>
    <row r="370" spans="1:7" x14ac:dyDescent="0.2">
      <c r="A370" s="100">
        <v>9470211</v>
      </c>
      <c r="B370" s="15" t="s">
        <v>3257</v>
      </c>
      <c r="C370" s="15" t="s">
        <v>3258</v>
      </c>
      <c r="D370" s="5">
        <v>500</v>
      </c>
      <c r="E370" s="101">
        <v>8940070</v>
      </c>
      <c r="F370" s="15" t="s">
        <v>305</v>
      </c>
      <c r="G370" s="183" t="s">
        <v>1093</v>
      </c>
    </row>
    <row r="371" spans="1:7" x14ac:dyDescent="0.2">
      <c r="A371" s="100">
        <v>9469864</v>
      </c>
      <c r="B371" s="15" t="s">
        <v>2482</v>
      </c>
      <c r="C371" s="15" t="s">
        <v>300</v>
      </c>
      <c r="D371" s="5">
        <v>500</v>
      </c>
      <c r="E371" s="101">
        <v>8940070</v>
      </c>
      <c r="F371" s="15" t="s">
        <v>305</v>
      </c>
      <c r="G371" s="183" t="s">
        <v>1093</v>
      </c>
    </row>
    <row r="372" spans="1:7" x14ac:dyDescent="0.2">
      <c r="A372" s="100">
        <v>9469865</v>
      </c>
      <c r="B372" s="15" t="s">
        <v>2497</v>
      </c>
      <c r="C372" s="15" t="s">
        <v>1263</v>
      </c>
      <c r="D372" s="5">
        <v>532</v>
      </c>
      <c r="E372" s="101">
        <v>8940070</v>
      </c>
      <c r="F372" s="15" t="s">
        <v>305</v>
      </c>
      <c r="G372" s="183" t="s">
        <v>1100</v>
      </c>
    </row>
    <row r="373" spans="1:7" x14ac:dyDescent="0.2">
      <c r="A373" s="100">
        <v>9467772</v>
      </c>
      <c r="B373" s="15" t="s">
        <v>3278</v>
      </c>
      <c r="C373" s="15" t="s">
        <v>378</v>
      </c>
      <c r="D373" s="5">
        <v>500</v>
      </c>
      <c r="E373" s="101">
        <v>8940070</v>
      </c>
      <c r="F373" s="15" t="s">
        <v>305</v>
      </c>
      <c r="G373" s="183" t="s">
        <v>1104</v>
      </c>
    </row>
    <row r="374" spans="1:7" x14ac:dyDescent="0.2">
      <c r="A374" s="100">
        <v>9469945</v>
      </c>
      <c r="B374" s="15" t="s">
        <v>2542</v>
      </c>
      <c r="C374" s="15" t="s">
        <v>168</v>
      </c>
      <c r="D374" s="5">
        <v>500</v>
      </c>
      <c r="E374" s="101">
        <v>8940070</v>
      </c>
      <c r="F374" s="15" t="s">
        <v>305</v>
      </c>
      <c r="G374" s="183" t="s">
        <v>1093</v>
      </c>
    </row>
    <row r="375" spans="1:7" x14ac:dyDescent="0.2">
      <c r="A375" s="100">
        <v>9469946</v>
      </c>
      <c r="B375" s="15" t="s">
        <v>2542</v>
      </c>
      <c r="C375" s="15" t="s">
        <v>2543</v>
      </c>
      <c r="D375" s="5">
        <v>500</v>
      </c>
      <c r="E375" s="101">
        <v>8940070</v>
      </c>
      <c r="F375" s="15" t="s">
        <v>305</v>
      </c>
      <c r="G375" s="183" t="s">
        <v>1096</v>
      </c>
    </row>
    <row r="376" spans="1:7" x14ac:dyDescent="0.2">
      <c r="A376" s="100">
        <v>9468801</v>
      </c>
      <c r="B376" s="15" t="s">
        <v>983</v>
      </c>
      <c r="C376" s="15" t="s">
        <v>202</v>
      </c>
      <c r="D376" s="5">
        <v>500</v>
      </c>
      <c r="E376" s="101">
        <v>8940070</v>
      </c>
      <c r="F376" s="15" t="s">
        <v>305</v>
      </c>
      <c r="G376" s="183" t="s">
        <v>1093</v>
      </c>
    </row>
    <row r="377" spans="1:7" x14ac:dyDescent="0.2">
      <c r="A377" s="100">
        <v>9465690</v>
      </c>
      <c r="B377" s="15" t="s">
        <v>760</v>
      </c>
      <c r="C377" s="15" t="s">
        <v>787</v>
      </c>
      <c r="D377" s="5">
        <v>500</v>
      </c>
      <c r="E377" s="101">
        <v>8940070</v>
      </c>
      <c r="F377" s="15" t="s">
        <v>305</v>
      </c>
      <c r="G377" s="183" t="s">
        <v>1108</v>
      </c>
    </row>
    <row r="378" spans="1:7" x14ac:dyDescent="0.2">
      <c r="A378" s="100">
        <v>9462482</v>
      </c>
      <c r="B378" s="15" t="s">
        <v>453</v>
      </c>
      <c r="C378" s="15" t="s">
        <v>576</v>
      </c>
      <c r="D378" s="5">
        <v>500</v>
      </c>
      <c r="E378" s="101">
        <v>8940070</v>
      </c>
      <c r="F378" s="15" t="s">
        <v>305</v>
      </c>
      <c r="G378" s="183" t="s">
        <v>1100</v>
      </c>
    </row>
    <row r="379" spans="1:7" x14ac:dyDescent="0.2">
      <c r="A379" s="100">
        <v>9470212</v>
      </c>
      <c r="B379" s="15" t="s">
        <v>3316</v>
      </c>
      <c r="C379" s="15" t="s">
        <v>459</v>
      </c>
      <c r="D379" s="5">
        <v>500</v>
      </c>
      <c r="E379" s="101">
        <v>8940070</v>
      </c>
      <c r="F379" s="15" t="s">
        <v>305</v>
      </c>
      <c r="G379" s="183" t="s">
        <v>1097</v>
      </c>
    </row>
    <row r="380" spans="1:7" x14ac:dyDescent="0.2">
      <c r="A380" s="100">
        <v>9467777</v>
      </c>
      <c r="B380" s="15" t="s">
        <v>1265</v>
      </c>
      <c r="C380" s="15" t="s">
        <v>1266</v>
      </c>
      <c r="D380" s="5">
        <v>500</v>
      </c>
      <c r="E380" s="101">
        <v>8940070</v>
      </c>
      <c r="F380" s="15" t="s">
        <v>305</v>
      </c>
      <c r="G380" s="183" t="s">
        <v>1093</v>
      </c>
    </row>
    <row r="381" spans="1:7" x14ac:dyDescent="0.2">
      <c r="A381" s="100">
        <v>9469947</v>
      </c>
      <c r="B381" s="15" t="s">
        <v>2695</v>
      </c>
      <c r="C381" s="15" t="s">
        <v>1004</v>
      </c>
      <c r="D381" s="5">
        <v>500</v>
      </c>
      <c r="E381" s="101">
        <v>8940070</v>
      </c>
      <c r="F381" s="15" t="s">
        <v>305</v>
      </c>
      <c r="G381" s="183" t="s">
        <v>1104</v>
      </c>
    </row>
    <row r="382" spans="1:7" x14ac:dyDescent="0.2">
      <c r="A382" s="100">
        <v>9467781</v>
      </c>
      <c r="B382" s="15" t="s">
        <v>1281</v>
      </c>
      <c r="C382" s="15" t="s">
        <v>1282</v>
      </c>
      <c r="D382" s="5">
        <v>500</v>
      </c>
      <c r="E382" s="101">
        <v>8940070</v>
      </c>
      <c r="F382" s="15" t="s">
        <v>305</v>
      </c>
      <c r="G382" s="183" t="s">
        <v>1097</v>
      </c>
    </row>
    <row r="383" spans="1:7" x14ac:dyDescent="0.2">
      <c r="A383" s="100">
        <v>9467728</v>
      </c>
      <c r="B383" s="15" t="s">
        <v>1287</v>
      </c>
      <c r="C383" s="15" t="s">
        <v>1288</v>
      </c>
      <c r="D383" s="5">
        <v>587</v>
      </c>
      <c r="E383" s="101">
        <v>8940070</v>
      </c>
      <c r="F383" s="15" t="s">
        <v>305</v>
      </c>
      <c r="G383" s="183" t="s">
        <v>1104</v>
      </c>
    </row>
    <row r="384" spans="1:7" x14ac:dyDescent="0.2">
      <c r="A384" s="100">
        <v>9467782</v>
      </c>
      <c r="B384" s="15" t="s">
        <v>1289</v>
      </c>
      <c r="C384" s="15" t="s">
        <v>858</v>
      </c>
      <c r="D384" s="5">
        <v>500</v>
      </c>
      <c r="E384" s="101">
        <v>8940070</v>
      </c>
      <c r="F384" s="15" t="s">
        <v>305</v>
      </c>
      <c r="G384" s="183" t="s">
        <v>1096</v>
      </c>
    </row>
    <row r="385" spans="1:7" x14ac:dyDescent="0.2">
      <c r="A385" s="100">
        <v>9469866</v>
      </c>
      <c r="B385" s="15" t="s">
        <v>2830</v>
      </c>
      <c r="C385" s="15" t="s">
        <v>2831</v>
      </c>
      <c r="D385" s="5">
        <v>500</v>
      </c>
      <c r="E385" s="101">
        <v>8940070</v>
      </c>
      <c r="F385" s="15" t="s">
        <v>305</v>
      </c>
      <c r="G385" s="183" t="s">
        <v>1097</v>
      </c>
    </row>
    <row r="386" spans="1:7" x14ac:dyDescent="0.2">
      <c r="A386" s="100">
        <v>9469868</v>
      </c>
      <c r="B386" s="15" t="s">
        <v>2865</v>
      </c>
      <c r="C386" s="15" t="s">
        <v>242</v>
      </c>
      <c r="D386" s="5">
        <v>502</v>
      </c>
      <c r="E386" s="101">
        <v>8940070</v>
      </c>
      <c r="F386" s="15" t="s">
        <v>305</v>
      </c>
      <c r="G386" s="183" t="s">
        <v>1093</v>
      </c>
    </row>
    <row r="387" spans="1:7" x14ac:dyDescent="0.2">
      <c r="A387" s="100">
        <v>9469867</v>
      </c>
      <c r="B387" s="15" t="s">
        <v>2904</v>
      </c>
      <c r="C387" s="15" t="s">
        <v>219</v>
      </c>
      <c r="D387" s="5">
        <v>500</v>
      </c>
      <c r="E387" s="101">
        <v>8940070</v>
      </c>
      <c r="F387" s="15" t="s">
        <v>305</v>
      </c>
      <c r="G387" s="183" t="s">
        <v>1108</v>
      </c>
    </row>
    <row r="388" spans="1:7" x14ac:dyDescent="0.2">
      <c r="A388" s="100">
        <v>9467730</v>
      </c>
      <c r="B388" s="15" t="s">
        <v>1304</v>
      </c>
      <c r="C388" s="15" t="s">
        <v>178</v>
      </c>
      <c r="D388" s="5">
        <v>586</v>
      </c>
      <c r="E388" s="101">
        <v>8940070</v>
      </c>
      <c r="F388" s="15" t="s">
        <v>305</v>
      </c>
      <c r="G388" s="183" t="s">
        <v>1108</v>
      </c>
    </row>
    <row r="389" spans="1:7" x14ac:dyDescent="0.2">
      <c r="A389" s="100">
        <v>9470213</v>
      </c>
      <c r="B389" s="15" t="s">
        <v>3451</v>
      </c>
      <c r="C389" s="15" t="s">
        <v>3452</v>
      </c>
      <c r="D389" s="5">
        <v>500</v>
      </c>
      <c r="E389" s="101">
        <v>8940070</v>
      </c>
      <c r="F389" s="15" t="s">
        <v>305</v>
      </c>
      <c r="G389" s="183" t="s">
        <v>1097</v>
      </c>
    </row>
    <row r="390" spans="1:7" x14ac:dyDescent="0.2">
      <c r="A390" s="100">
        <v>9469869</v>
      </c>
      <c r="B390" s="15" t="s">
        <v>2955</v>
      </c>
      <c r="C390" s="15" t="s">
        <v>982</v>
      </c>
      <c r="D390" s="5">
        <v>500</v>
      </c>
      <c r="E390" s="101">
        <v>8940070</v>
      </c>
      <c r="F390" s="15" t="s">
        <v>305</v>
      </c>
      <c r="G390" s="183" t="s">
        <v>1093</v>
      </c>
    </row>
    <row r="391" spans="1:7" x14ac:dyDescent="0.2">
      <c r="A391" s="100">
        <v>9469870</v>
      </c>
      <c r="B391" s="15" t="s">
        <v>2965</v>
      </c>
      <c r="C391" s="15" t="s">
        <v>184</v>
      </c>
      <c r="D391" s="5">
        <v>500</v>
      </c>
      <c r="E391" s="101">
        <v>8940070</v>
      </c>
      <c r="F391" s="15" t="s">
        <v>305</v>
      </c>
      <c r="G391" s="183" t="s">
        <v>1096</v>
      </c>
    </row>
    <row r="392" spans="1:7" x14ac:dyDescent="0.2">
      <c r="A392" s="100">
        <v>9470214</v>
      </c>
      <c r="B392" s="15" t="s">
        <v>3480</v>
      </c>
      <c r="C392" s="15" t="s">
        <v>3481</v>
      </c>
      <c r="D392" s="5">
        <v>500</v>
      </c>
      <c r="E392" s="101">
        <v>8940070</v>
      </c>
      <c r="F392" s="15" t="s">
        <v>305</v>
      </c>
      <c r="G392" s="183" t="s">
        <v>1097</v>
      </c>
    </row>
    <row r="393" spans="1:7" x14ac:dyDescent="0.2">
      <c r="A393" s="100">
        <v>9467784</v>
      </c>
      <c r="B393" s="15" t="s">
        <v>3499</v>
      </c>
      <c r="C393" s="15" t="s">
        <v>183</v>
      </c>
      <c r="D393" s="5">
        <v>500</v>
      </c>
      <c r="E393" s="101">
        <v>8940070</v>
      </c>
      <c r="F393" s="15" t="s">
        <v>305</v>
      </c>
      <c r="G393" s="183" t="s">
        <v>1108</v>
      </c>
    </row>
    <row r="394" spans="1:7" x14ac:dyDescent="0.2">
      <c r="A394" s="100">
        <v>9468307</v>
      </c>
      <c r="B394" s="15" t="s">
        <v>1930</v>
      </c>
      <c r="C394" s="15" t="s">
        <v>1927</v>
      </c>
      <c r="D394" s="5">
        <v>514</v>
      </c>
      <c r="E394" s="101">
        <v>8941282</v>
      </c>
      <c r="F394" s="15" t="s">
        <v>598</v>
      </c>
      <c r="G394" s="183" t="s">
        <v>1093</v>
      </c>
    </row>
    <row r="395" spans="1:7" x14ac:dyDescent="0.2">
      <c r="A395" s="100">
        <v>9468308</v>
      </c>
      <c r="B395" s="15" t="s">
        <v>1930</v>
      </c>
      <c r="C395" s="15" t="s">
        <v>1931</v>
      </c>
      <c r="D395" s="5">
        <v>500</v>
      </c>
      <c r="E395" s="101">
        <v>8941282</v>
      </c>
      <c r="F395" s="15" t="s">
        <v>598</v>
      </c>
      <c r="G395" s="183" t="s">
        <v>1097</v>
      </c>
    </row>
    <row r="396" spans="1:7" x14ac:dyDescent="0.2">
      <c r="A396" s="100">
        <v>9464803</v>
      </c>
      <c r="B396" s="15" t="s">
        <v>3151</v>
      </c>
      <c r="C396" s="15" t="s">
        <v>650</v>
      </c>
      <c r="D396" s="5">
        <v>500</v>
      </c>
      <c r="E396" s="101">
        <v>8941282</v>
      </c>
      <c r="F396" s="15" t="s">
        <v>598</v>
      </c>
      <c r="G396" s="183" t="s">
        <v>1091</v>
      </c>
    </row>
    <row r="397" spans="1:7" x14ac:dyDescent="0.2">
      <c r="A397" s="100">
        <v>9467963</v>
      </c>
      <c r="B397" s="15" t="s">
        <v>1803</v>
      </c>
      <c r="C397" s="15" t="s">
        <v>1804</v>
      </c>
      <c r="D397" s="5">
        <v>500</v>
      </c>
      <c r="E397" s="101">
        <v>8941282</v>
      </c>
      <c r="F397" s="15" t="s">
        <v>598</v>
      </c>
      <c r="G397" s="183" t="s">
        <v>1108</v>
      </c>
    </row>
    <row r="398" spans="1:7" x14ac:dyDescent="0.2">
      <c r="A398" s="100">
        <v>9467985</v>
      </c>
      <c r="B398" s="15" t="s">
        <v>1806</v>
      </c>
      <c r="C398" s="15" t="s">
        <v>266</v>
      </c>
      <c r="D398" s="5">
        <v>500</v>
      </c>
      <c r="E398" s="101">
        <v>8941282</v>
      </c>
      <c r="F398" s="15" t="s">
        <v>598</v>
      </c>
      <c r="G398" s="183" t="s">
        <v>1091</v>
      </c>
    </row>
    <row r="399" spans="1:7" x14ac:dyDescent="0.2">
      <c r="A399" s="100">
        <v>9470544</v>
      </c>
      <c r="B399" s="15" t="s">
        <v>3619</v>
      </c>
      <c r="C399" s="15" t="s">
        <v>3101</v>
      </c>
      <c r="D399" s="5">
        <v>500</v>
      </c>
      <c r="E399" s="101">
        <v>8941282</v>
      </c>
      <c r="F399" s="15" t="s">
        <v>598</v>
      </c>
      <c r="G399" s="183" t="s">
        <v>1091</v>
      </c>
    </row>
    <row r="400" spans="1:7" x14ac:dyDescent="0.2">
      <c r="A400" s="100">
        <v>9467986</v>
      </c>
      <c r="B400" s="15" t="s">
        <v>1808</v>
      </c>
      <c r="C400" s="15" t="s">
        <v>239</v>
      </c>
      <c r="D400" s="5">
        <v>500</v>
      </c>
      <c r="E400" s="101">
        <v>8941282</v>
      </c>
      <c r="F400" s="15" t="s">
        <v>598</v>
      </c>
      <c r="G400" s="183" t="s">
        <v>1097</v>
      </c>
    </row>
    <row r="401" spans="1:7" x14ac:dyDescent="0.2">
      <c r="A401" s="100">
        <v>9470273</v>
      </c>
      <c r="B401" s="15" t="s">
        <v>3184</v>
      </c>
      <c r="C401" s="15" t="s">
        <v>189</v>
      </c>
      <c r="D401" s="5">
        <v>500</v>
      </c>
      <c r="E401" s="101">
        <v>8941282</v>
      </c>
      <c r="F401" s="15" t="s">
        <v>598</v>
      </c>
      <c r="G401" s="183" t="s">
        <v>1100</v>
      </c>
    </row>
    <row r="402" spans="1:7" x14ac:dyDescent="0.2">
      <c r="A402" s="100">
        <v>9467987</v>
      </c>
      <c r="B402" s="15" t="s">
        <v>3542</v>
      </c>
      <c r="C402" s="15" t="s">
        <v>3543</v>
      </c>
      <c r="D402" s="5">
        <v>500</v>
      </c>
      <c r="E402" s="101">
        <v>8941282</v>
      </c>
      <c r="F402" s="15" t="s">
        <v>598</v>
      </c>
      <c r="G402" s="183" t="s">
        <v>1091</v>
      </c>
    </row>
    <row r="403" spans="1:7" x14ac:dyDescent="0.2">
      <c r="A403" s="100">
        <v>9469753</v>
      </c>
      <c r="B403" s="15" t="s">
        <v>2245</v>
      </c>
      <c r="C403" s="15" t="s">
        <v>1566</v>
      </c>
      <c r="D403" s="5">
        <v>500</v>
      </c>
      <c r="E403" s="101">
        <v>8941282</v>
      </c>
      <c r="F403" s="15" t="s">
        <v>598</v>
      </c>
      <c r="G403" s="183" t="s">
        <v>1100</v>
      </c>
    </row>
    <row r="404" spans="1:7" x14ac:dyDescent="0.2">
      <c r="A404" s="100">
        <v>9469758</v>
      </c>
      <c r="B404" s="15" t="s">
        <v>2245</v>
      </c>
      <c r="C404" s="15" t="s">
        <v>2230</v>
      </c>
      <c r="D404" s="5">
        <v>500</v>
      </c>
      <c r="E404" s="101">
        <v>8941282</v>
      </c>
      <c r="F404" s="15" t="s">
        <v>598</v>
      </c>
      <c r="G404" s="183" t="s">
        <v>1108</v>
      </c>
    </row>
    <row r="405" spans="1:7" x14ac:dyDescent="0.2">
      <c r="A405" s="100">
        <v>9469257</v>
      </c>
      <c r="B405" s="15" t="s">
        <v>654</v>
      </c>
      <c r="C405" s="15" t="s">
        <v>235</v>
      </c>
      <c r="D405" s="5">
        <v>500</v>
      </c>
      <c r="E405" s="101">
        <v>8941282</v>
      </c>
      <c r="F405" s="15" t="s">
        <v>598</v>
      </c>
      <c r="G405" s="183" t="s">
        <v>1091</v>
      </c>
    </row>
    <row r="406" spans="1:7" x14ac:dyDescent="0.2">
      <c r="A406" s="100">
        <v>9468022</v>
      </c>
      <c r="B406" s="15" t="s">
        <v>1819</v>
      </c>
      <c r="C406" s="15" t="s">
        <v>272</v>
      </c>
      <c r="D406" s="5">
        <v>500</v>
      </c>
      <c r="E406" s="101">
        <v>8941282</v>
      </c>
      <c r="F406" s="15" t="s">
        <v>598</v>
      </c>
      <c r="G406" s="183" t="s">
        <v>1091</v>
      </c>
    </row>
    <row r="407" spans="1:7" x14ac:dyDescent="0.2">
      <c r="A407" s="100">
        <v>9453196</v>
      </c>
      <c r="B407" s="15" t="s">
        <v>328</v>
      </c>
      <c r="C407" s="15" t="s">
        <v>329</v>
      </c>
      <c r="D407" s="5">
        <v>1028</v>
      </c>
      <c r="E407" s="101">
        <v>8941282</v>
      </c>
      <c r="F407" s="15" t="s">
        <v>598</v>
      </c>
      <c r="G407" s="183" t="s">
        <v>1132</v>
      </c>
    </row>
    <row r="408" spans="1:7" x14ac:dyDescent="0.2">
      <c r="A408" s="100">
        <v>9457201</v>
      </c>
      <c r="B408" s="15" t="s">
        <v>328</v>
      </c>
      <c r="C408" s="15" t="s">
        <v>563</v>
      </c>
      <c r="D408" s="5">
        <v>1045</v>
      </c>
      <c r="E408" s="101">
        <v>8941282</v>
      </c>
      <c r="F408" s="15" t="s">
        <v>598</v>
      </c>
      <c r="G408" s="183" t="s">
        <v>1100</v>
      </c>
    </row>
    <row r="409" spans="1:7" x14ac:dyDescent="0.2">
      <c r="A409" s="100">
        <v>9466722</v>
      </c>
      <c r="B409" s="15" t="s">
        <v>1825</v>
      </c>
      <c r="C409" s="15" t="s">
        <v>197</v>
      </c>
      <c r="D409" s="5">
        <v>500</v>
      </c>
      <c r="E409" s="101">
        <v>8941282</v>
      </c>
      <c r="F409" s="15" t="s">
        <v>598</v>
      </c>
      <c r="G409" s="183" t="s">
        <v>1093</v>
      </c>
    </row>
    <row r="410" spans="1:7" x14ac:dyDescent="0.2">
      <c r="A410" s="100">
        <v>9470037</v>
      </c>
      <c r="B410" s="15" t="s">
        <v>1194</v>
      </c>
      <c r="C410" s="15" t="s">
        <v>2289</v>
      </c>
      <c r="D410" s="5">
        <v>500</v>
      </c>
      <c r="E410" s="101">
        <v>8941282</v>
      </c>
      <c r="F410" s="15" t="s">
        <v>598</v>
      </c>
      <c r="G410" s="183" t="s">
        <v>1093</v>
      </c>
    </row>
    <row r="411" spans="1:7" x14ac:dyDescent="0.2">
      <c r="A411" s="100">
        <v>9469430</v>
      </c>
      <c r="B411" s="15" t="s">
        <v>2300</v>
      </c>
      <c r="C411" s="15" t="s">
        <v>278</v>
      </c>
      <c r="D411" s="5">
        <v>500</v>
      </c>
      <c r="E411" s="101">
        <v>8941282</v>
      </c>
      <c r="F411" s="15" t="s">
        <v>598</v>
      </c>
      <c r="G411" s="183" t="s">
        <v>1096</v>
      </c>
    </row>
    <row r="412" spans="1:7" x14ac:dyDescent="0.2">
      <c r="A412" s="100">
        <v>9470410</v>
      </c>
      <c r="B412" s="15" t="s">
        <v>2326</v>
      </c>
      <c r="C412" s="15" t="s">
        <v>2138</v>
      </c>
      <c r="D412" s="5">
        <v>500</v>
      </c>
      <c r="E412" s="101">
        <v>8941282</v>
      </c>
      <c r="F412" s="15" t="s">
        <v>598</v>
      </c>
      <c r="G412" s="183" t="s">
        <v>1096</v>
      </c>
    </row>
    <row r="413" spans="1:7" x14ac:dyDescent="0.2">
      <c r="A413" s="100">
        <v>9470038</v>
      </c>
      <c r="B413" s="15" t="s">
        <v>2327</v>
      </c>
      <c r="C413" s="15" t="s">
        <v>1569</v>
      </c>
      <c r="D413" s="5">
        <v>500</v>
      </c>
      <c r="E413" s="101">
        <v>8941282</v>
      </c>
      <c r="F413" s="15" t="s">
        <v>598</v>
      </c>
      <c r="G413" s="183" t="s">
        <v>1100</v>
      </c>
    </row>
    <row r="414" spans="1:7" x14ac:dyDescent="0.2">
      <c r="A414" s="100">
        <v>9467787</v>
      </c>
      <c r="B414" s="15" t="s">
        <v>508</v>
      </c>
      <c r="C414" s="15" t="s">
        <v>1450</v>
      </c>
      <c r="D414" s="5">
        <v>500</v>
      </c>
      <c r="E414" s="101">
        <v>8941282</v>
      </c>
      <c r="F414" s="15" t="s">
        <v>598</v>
      </c>
      <c r="G414" s="183" t="s">
        <v>1114</v>
      </c>
    </row>
    <row r="415" spans="1:7" x14ac:dyDescent="0.2">
      <c r="A415" s="100">
        <v>9470545</v>
      </c>
      <c r="B415" s="15" t="s">
        <v>3639</v>
      </c>
      <c r="C415" s="15" t="s">
        <v>2488</v>
      </c>
      <c r="D415" s="5">
        <v>500</v>
      </c>
      <c r="E415" s="101">
        <v>8941282</v>
      </c>
      <c r="F415" s="15" t="s">
        <v>598</v>
      </c>
      <c r="G415" s="183" t="s">
        <v>1093</v>
      </c>
    </row>
    <row r="416" spans="1:7" x14ac:dyDescent="0.2">
      <c r="A416" s="100">
        <v>9459273</v>
      </c>
      <c r="B416" s="15" t="s">
        <v>521</v>
      </c>
      <c r="C416" s="15" t="s">
        <v>359</v>
      </c>
      <c r="D416" s="5">
        <v>748</v>
      </c>
      <c r="E416" s="101">
        <v>8941282</v>
      </c>
      <c r="F416" s="15" t="s">
        <v>598</v>
      </c>
      <c r="G416" s="183" t="s">
        <v>1114</v>
      </c>
    </row>
    <row r="417" spans="1:7" x14ac:dyDescent="0.2">
      <c r="A417" s="100">
        <v>9469258</v>
      </c>
      <c r="B417" s="15" t="s">
        <v>1221</v>
      </c>
      <c r="C417" s="15" t="s">
        <v>253</v>
      </c>
      <c r="D417" s="5">
        <v>500</v>
      </c>
      <c r="E417" s="101">
        <v>8941282</v>
      </c>
      <c r="F417" s="15" t="s">
        <v>598</v>
      </c>
      <c r="G417" s="183" t="s">
        <v>1093</v>
      </c>
    </row>
    <row r="418" spans="1:7" x14ac:dyDescent="0.2">
      <c r="A418" s="100">
        <v>9467789</v>
      </c>
      <c r="B418" s="15" t="s">
        <v>1221</v>
      </c>
      <c r="C418" s="15" t="s">
        <v>174</v>
      </c>
      <c r="D418" s="5">
        <v>563</v>
      </c>
      <c r="E418" s="101">
        <v>8941282</v>
      </c>
      <c r="F418" s="15" t="s">
        <v>598</v>
      </c>
      <c r="G418" s="183" t="s">
        <v>1100</v>
      </c>
    </row>
    <row r="419" spans="1:7" x14ac:dyDescent="0.2">
      <c r="A419" s="100">
        <v>9459501</v>
      </c>
      <c r="B419" s="15" t="s">
        <v>942</v>
      </c>
      <c r="C419" s="15" t="s">
        <v>245</v>
      </c>
      <c r="D419" s="5">
        <v>524</v>
      </c>
      <c r="E419" s="101">
        <v>8941282</v>
      </c>
      <c r="F419" s="15" t="s">
        <v>598</v>
      </c>
      <c r="G419" s="183" t="s">
        <v>1106</v>
      </c>
    </row>
    <row r="420" spans="1:7" x14ac:dyDescent="0.2">
      <c r="A420" s="100">
        <v>9467791</v>
      </c>
      <c r="B420" s="15" t="s">
        <v>1489</v>
      </c>
      <c r="C420" s="15" t="s">
        <v>183</v>
      </c>
      <c r="D420" s="5">
        <v>500</v>
      </c>
      <c r="E420" s="101">
        <v>8941282</v>
      </c>
      <c r="F420" s="15" t="s">
        <v>598</v>
      </c>
      <c r="G420" s="183" t="s">
        <v>1100</v>
      </c>
    </row>
    <row r="421" spans="1:7" x14ac:dyDescent="0.2">
      <c r="A421" s="100">
        <v>9470074</v>
      </c>
      <c r="B421" s="15" t="s">
        <v>3248</v>
      </c>
      <c r="C421" s="15" t="s">
        <v>281</v>
      </c>
      <c r="D421" s="5">
        <v>500</v>
      </c>
      <c r="E421" s="101">
        <v>8941282</v>
      </c>
      <c r="F421" s="15" t="s">
        <v>598</v>
      </c>
      <c r="G421" s="183" t="s">
        <v>1093</v>
      </c>
    </row>
    <row r="422" spans="1:7" x14ac:dyDescent="0.2">
      <c r="A422" s="100">
        <v>9470075</v>
      </c>
      <c r="B422" s="15" t="s">
        <v>3259</v>
      </c>
      <c r="C422" s="15" t="s">
        <v>879</v>
      </c>
      <c r="D422" s="5">
        <v>500</v>
      </c>
      <c r="E422" s="101">
        <v>8941282</v>
      </c>
      <c r="F422" s="15" t="s">
        <v>598</v>
      </c>
      <c r="G422" s="183" t="s">
        <v>1104</v>
      </c>
    </row>
    <row r="423" spans="1:7" x14ac:dyDescent="0.2">
      <c r="A423" s="100">
        <v>9470264</v>
      </c>
      <c r="B423" s="15" t="s">
        <v>3260</v>
      </c>
      <c r="C423" s="15" t="s">
        <v>785</v>
      </c>
      <c r="D423" s="5">
        <v>500</v>
      </c>
      <c r="E423" s="101">
        <v>8941282</v>
      </c>
      <c r="F423" s="15" t="s">
        <v>598</v>
      </c>
      <c r="G423" s="183" t="s">
        <v>1096</v>
      </c>
    </row>
    <row r="424" spans="1:7" x14ac:dyDescent="0.2">
      <c r="A424" s="100">
        <v>9470227</v>
      </c>
      <c r="B424" s="15" t="s">
        <v>3264</v>
      </c>
      <c r="C424" s="15" t="s">
        <v>343</v>
      </c>
      <c r="D424" s="5">
        <v>500</v>
      </c>
      <c r="E424" s="101">
        <v>8941282</v>
      </c>
      <c r="F424" s="15" t="s">
        <v>598</v>
      </c>
      <c r="G424" s="183" t="s">
        <v>1091</v>
      </c>
    </row>
    <row r="425" spans="1:7" x14ac:dyDescent="0.2">
      <c r="A425" s="100">
        <v>9464444</v>
      </c>
      <c r="B425" s="15" t="s">
        <v>1981</v>
      </c>
      <c r="C425" s="15" t="s">
        <v>199</v>
      </c>
      <c r="D425" s="5">
        <v>500</v>
      </c>
      <c r="E425" s="101">
        <v>8941282</v>
      </c>
      <c r="F425" s="15" t="s">
        <v>598</v>
      </c>
      <c r="G425" s="183" t="s">
        <v>1104</v>
      </c>
    </row>
    <row r="426" spans="1:7" x14ac:dyDescent="0.2">
      <c r="A426" s="100">
        <v>9453198</v>
      </c>
      <c r="B426" s="15" t="s">
        <v>1982</v>
      </c>
      <c r="C426" s="15" t="s">
        <v>253</v>
      </c>
      <c r="D426" s="5">
        <v>500</v>
      </c>
      <c r="E426" s="101">
        <v>8941282</v>
      </c>
      <c r="F426" s="15" t="s">
        <v>598</v>
      </c>
      <c r="G426" s="183" t="s">
        <v>1114</v>
      </c>
    </row>
    <row r="427" spans="1:7" x14ac:dyDescent="0.2">
      <c r="A427" s="100">
        <v>9466255</v>
      </c>
      <c r="B427" s="15" t="s">
        <v>859</v>
      </c>
      <c r="C427" s="15" t="s">
        <v>1782</v>
      </c>
      <c r="D427" s="5">
        <v>500</v>
      </c>
      <c r="E427" s="101">
        <v>8941282</v>
      </c>
      <c r="F427" s="15" t="s">
        <v>598</v>
      </c>
      <c r="G427" s="183" t="s">
        <v>1106</v>
      </c>
    </row>
    <row r="428" spans="1:7" x14ac:dyDescent="0.2">
      <c r="A428" s="100">
        <v>9469259</v>
      </c>
      <c r="B428" s="15" t="s">
        <v>1845</v>
      </c>
      <c r="C428" s="15" t="s">
        <v>203</v>
      </c>
      <c r="D428" s="5">
        <v>500</v>
      </c>
      <c r="E428" s="101">
        <v>8941282</v>
      </c>
      <c r="F428" s="15" t="s">
        <v>598</v>
      </c>
      <c r="G428" s="183" t="s">
        <v>1097</v>
      </c>
    </row>
    <row r="429" spans="1:7" x14ac:dyDescent="0.2">
      <c r="A429" s="100">
        <v>9467994</v>
      </c>
      <c r="B429" s="15" t="s">
        <v>1845</v>
      </c>
      <c r="C429" s="15" t="s">
        <v>202</v>
      </c>
      <c r="D429" s="5">
        <v>527</v>
      </c>
      <c r="E429" s="101">
        <v>8941282</v>
      </c>
      <c r="F429" s="15" t="s">
        <v>598</v>
      </c>
      <c r="G429" s="183" t="s">
        <v>1093</v>
      </c>
    </row>
    <row r="430" spans="1:7" x14ac:dyDescent="0.2">
      <c r="A430" s="100">
        <v>9465542</v>
      </c>
      <c r="B430" s="15" t="s">
        <v>3276</v>
      </c>
      <c r="C430" s="15" t="s">
        <v>2098</v>
      </c>
      <c r="D430" s="5">
        <v>500</v>
      </c>
      <c r="E430" s="101">
        <v>8941282</v>
      </c>
      <c r="F430" s="15" t="s">
        <v>598</v>
      </c>
      <c r="G430" s="183" t="s">
        <v>1091</v>
      </c>
    </row>
    <row r="431" spans="1:7" x14ac:dyDescent="0.2">
      <c r="A431" s="100">
        <v>9469622</v>
      </c>
      <c r="B431" s="15" t="s">
        <v>2508</v>
      </c>
      <c r="C431" s="15" t="s">
        <v>2509</v>
      </c>
      <c r="D431" s="5">
        <v>500</v>
      </c>
      <c r="E431" s="101">
        <v>8941282</v>
      </c>
      <c r="F431" s="15" t="s">
        <v>598</v>
      </c>
      <c r="G431" s="183" t="s">
        <v>1104</v>
      </c>
    </row>
    <row r="432" spans="1:7" x14ac:dyDescent="0.2">
      <c r="A432" s="100">
        <v>9470265</v>
      </c>
      <c r="B432" s="15" t="s">
        <v>3285</v>
      </c>
      <c r="C432" s="15" t="s">
        <v>176</v>
      </c>
      <c r="D432" s="5">
        <v>500</v>
      </c>
      <c r="E432" s="101">
        <v>8941282</v>
      </c>
      <c r="F432" s="15" t="s">
        <v>598</v>
      </c>
      <c r="G432" s="183" t="s">
        <v>1096</v>
      </c>
    </row>
    <row r="433" spans="1:7" x14ac:dyDescent="0.2">
      <c r="A433" s="100">
        <v>9470076</v>
      </c>
      <c r="B433" s="15" t="s">
        <v>3290</v>
      </c>
      <c r="C433" s="15" t="s">
        <v>3291</v>
      </c>
      <c r="D433" s="5">
        <v>500</v>
      </c>
      <c r="E433" s="101">
        <v>8941282</v>
      </c>
      <c r="F433" s="15" t="s">
        <v>598</v>
      </c>
      <c r="G433" s="183" t="s">
        <v>1100</v>
      </c>
    </row>
    <row r="434" spans="1:7" x14ac:dyDescent="0.2">
      <c r="A434" s="100">
        <v>9461655</v>
      </c>
      <c r="B434" s="15" t="s">
        <v>1855</v>
      </c>
      <c r="C434" s="15" t="s">
        <v>214</v>
      </c>
      <c r="D434" s="5">
        <v>577</v>
      </c>
      <c r="E434" s="101">
        <v>8941282</v>
      </c>
      <c r="F434" s="15" t="s">
        <v>598</v>
      </c>
      <c r="G434" s="183" t="s">
        <v>1114</v>
      </c>
    </row>
    <row r="435" spans="1:7" x14ac:dyDescent="0.2">
      <c r="A435" s="100">
        <v>9467993</v>
      </c>
      <c r="B435" s="15" t="s">
        <v>2545</v>
      </c>
      <c r="C435" s="15" t="s">
        <v>1856</v>
      </c>
      <c r="D435" s="5">
        <v>500</v>
      </c>
      <c r="E435" s="101">
        <v>8941282</v>
      </c>
      <c r="F435" s="15" t="s">
        <v>598</v>
      </c>
      <c r="G435" s="183" t="s">
        <v>1097</v>
      </c>
    </row>
    <row r="436" spans="1:7" x14ac:dyDescent="0.2">
      <c r="A436" s="100">
        <v>9469617</v>
      </c>
      <c r="B436" s="15" t="s">
        <v>1859</v>
      </c>
      <c r="C436" s="15" t="s">
        <v>2058</v>
      </c>
      <c r="D436" s="5">
        <v>500</v>
      </c>
      <c r="E436" s="101">
        <v>8941282</v>
      </c>
      <c r="F436" s="15" t="s">
        <v>598</v>
      </c>
      <c r="G436" s="183" t="s">
        <v>1104</v>
      </c>
    </row>
    <row r="437" spans="1:7" x14ac:dyDescent="0.2">
      <c r="A437" s="100">
        <v>9464786</v>
      </c>
      <c r="B437" s="15" t="s">
        <v>1859</v>
      </c>
      <c r="C437" s="15" t="s">
        <v>658</v>
      </c>
      <c r="D437" s="5">
        <v>500</v>
      </c>
      <c r="E437" s="101">
        <v>8941282</v>
      </c>
      <c r="F437" s="15" t="s">
        <v>598</v>
      </c>
      <c r="G437" s="183" t="s">
        <v>1106</v>
      </c>
    </row>
    <row r="438" spans="1:7" x14ac:dyDescent="0.2">
      <c r="A438" s="100">
        <v>9464384</v>
      </c>
      <c r="B438" s="15" t="s">
        <v>1860</v>
      </c>
      <c r="C438" s="15" t="s">
        <v>353</v>
      </c>
      <c r="D438" s="5">
        <v>550</v>
      </c>
      <c r="E438" s="101">
        <v>8941282</v>
      </c>
      <c r="F438" s="15" t="s">
        <v>598</v>
      </c>
      <c r="G438" s="183" t="s">
        <v>1104</v>
      </c>
    </row>
    <row r="439" spans="1:7" x14ac:dyDescent="0.2">
      <c r="A439" s="100">
        <v>9470226</v>
      </c>
      <c r="B439" s="15" t="s">
        <v>3309</v>
      </c>
      <c r="C439" s="15" t="s">
        <v>706</v>
      </c>
      <c r="D439" s="5">
        <v>500</v>
      </c>
      <c r="E439" s="101">
        <v>8941282</v>
      </c>
      <c r="F439" s="15" t="s">
        <v>598</v>
      </c>
      <c r="G439" s="183" t="s">
        <v>1100</v>
      </c>
    </row>
    <row r="440" spans="1:7" x14ac:dyDescent="0.2">
      <c r="A440" s="100">
        <v>9467997</v>
      </c>
      <c r="B440" s="15" t="s">
        <v>1861</v>
      </c>
      <c r="C440" s="15" t="s">
        <v>997</v>
      </c>
      <c r="D440" s="5">
        <v>500</v>
      </c>
      <c r="E440" s="101">
        <v>8941282</v>
      </c>
      <c r="F440" s="15" t="s">
        <v>598</v>
      </c>
      <c r="G440" s="183" t="s">
        <v>1108</v>
      </c>
    </row>
    <row r="441" spans="1:7" x14ac:dyDescent="0.2">
      <c r="A441" s="100">
        <v>9466642</v>
      </c>
      <c r="B441" s="15" t="s">
        <v>1944</v>
      </c>
      <c r="C441" s="15" t="s">
        <v>1147</v>
      </c>
      <c r="D441" s="5">
        <v>500</v>
      </c>
      <c r="E441" s="101">
        <v>8941282</v>
      </c>
      <c r="F441" s="15" t="s">
        <v>598</v>
      </c>
      <c r="G441" s="183" t="s">
        <v>1097</v>
      </c>
    </row>
    <row r="442" spans="1:7" x14ac:dyDescent="0.2">
      <c r="A442" s="100">
        <v>9466641</v>
      </c>
      <c r="B442" s="15" t="s">
        <v>426</v>
      </c>
      <c r="C442" s="15" t="s">
        <v>257</v>
      </c>
      <c r="D442" s="5">
        <v>508</v>
      </c>
      <c r="E442" s="101">
        <v>8941282</v>
      </c>
      <c r="F442" s="15" t="s">
        <v>598</v>
      </c>
      <c r="G442" s="183" t="s">
        <v>1100</v>
      </c>
    </row>
    <row r="443" spans="1:7" x14ac:dyDescent="0.2">
      <c r="A443" s="100">
        <v>9470411</v>
      </c>
      <c r="B443" s="15" t="s">
        <v>3563</v>
      </c>
      <c r="C443" s="15" t="s">
        <v>310</v>
      </c>
      <c r="D443" s="5">
        <v>500</v>
      </c>
      <c r="E443" s="101">
        <v>8941282</v>
      </c>
      <c r="F443" s="15" t="s">
        <v>598</v>
      </c>
      <c r="G443" s="183" t="s">
        <v>1097</v>
      </c>
    </row>
    <row r="444" spans="1:7" x14ac:dyDescent="0.2">
      <c r="A444" s="100">
        <v>9466034</v>
      </c>
      <c r="B444" s="15" t="s">
        <v>3332</v>
      </c>
      <c r="C444" s="15" t="s">
        <v>175</v>
      </c>
      <c r="D444" s="5">
        <v>549</v>
      </c>
      <c r="E444" s="101">
        <v>8941282</v>
      </c>
      <c r="F444" s="15" t="s">
        <v>598</v>
      </c>
      <c r="G444" s="183" t="s">
        <v>1091</v>
      </c>
    </row>
    <row r="445" spans="1:7" x14ac:dyDescent="0.2">
      <c r="A445" s="100">
        <v>9470294</v>
      </c>
      <c r="B445" s="15" t="s">
        <v>3338</v>
      </c>
      <c r="C445" s="15" t="s">
        <v>745</v>
      </c>
      <c r="D445" s="5">
        <v>500</v>
      </c>
      <c r="E445" s="101">
        <v>8941282</v>
      </c>
      <c r="F445" s="15" t="s">
        <v>598</v>
      </c>
      <c r="G445" s="183" t="s">
        <v>1106</v>
      </c>
    </row>
    <row r="446" spans="1:7" x14ac:dyDescent="0.2">
      <c r="A446" s="100">
        <v>9470402</v>
      </c>
      <c r="B446" s="15" t="s">
        <v>3345</v>
      </c>
      <c r="C446" s="15" t="s">
        <v>610</v>
      </c>
      <c r="D446" s="5">
        <v>500</v>
      </c>
      <c r="E446" s="101">
        <v>8941282</v>
      </c>
      <c r="F446" s="15" t="s">
        <v>598</v>
      </c>
      <c r="G446" s="183" t="s">
        <v>1091</v>
      </c>
    </row>
    <row r="447" spans="1:7" x14ac:dyDescent="0.2">
      <c r="A447" s="100">
        <v>9470266</v>
      </c>
      <c r="B447" s="15" t="s">
        <v>3347</v>
      </c>
      <c r="C447" s="15" t="s">
        <v>192</v>
      </c>
      <c r="D447" s="5">
        <v>500</v>
      </c>
      <c r="E447" s="101">
        <v>8941282</v>
      </c>
      <c r="F447" s="15" t="s">
        <v>598</v>
      </c>
      <c r="G447" s="183" t="s">
        <v>1097</v>
      </c>
    </row>
    <row r="448" spans="1:7" x14ac:dyDescent="0.2">
      <c r="A448" s="100">
        <v>9465863</v>
      </c>
      <c r="B448" s="15" t="s">
        <v>1873</v>
      </c>
      <c r="C448" s="15" t="s">
        <v>257</v>
      </c>
      <c r="D448" s="5">
        <v>500</v>
      </c>
      <c r="E448" s="101">
        <v>8941282</v>
      </c>
      <c r="F448" s="15" t="s">
        <v>598</v>
      </c>
      <c r="G448" s="183" t="s">
        <v>1108</v>
      </c>
    </row>
    <row r="449" spans="1:7" x14ac:dyDescent="0.2">
      <c r="A449" s="100">
        <v>9470279</v>
      </c>
      <c r="B449" s="15" t="s">
        <v>3365</v>
      </c>
      <c r="C449" s="15" t="s">
        <v>319</v>
      </c>
      <c r="D449" s="5">
        <v>500</v>
      </c>
      <c r="E449" s="101">
        <v>8941282</v>
      </c>
      <c r="F449" s="15" t="s">
        <v>598</v>
      </c>
      <c r="G449" s="183" t="s">
        <v>1132</v>
      </c>
    </row>
    <row r="450" spans="1:7" x14ac:dyDescent="0.2">
      <c r="A450" s="100">
        <v>9469275</v>
      </c>
      <c r="B450" s="15" t="s">
        <v>2722</v>
      </c>
      <c r="C450" s="15" t="s">
        <v>192</v>
      </c>
      <c r="D450" s="5">
        <v>500</v>
      </c>
      <c r="E450" s="101">
        <v>8941282</v>
      </c>
      <c r="F450" s="15" t="s">
        <v>598</v>
      </c>
      <c r="G450" s="183" t="s">
        <v>1093</v>
      </c>
    </row>
    <row r="451" spans="1:7" x14ac:dyDescent="0.2">
      <c r="A451" s="100">
        <v>9466639</v>
      </c>
      <c r="B451" s="15" t="s">
        <v>1882</v>
      </c>
      <c r="C451" s="15" t="s">
        <v>242</v>
      </c>
      <c r="D451" s="5">
        <v>500</v>
      </c>
      <c r="E451" s="101">
        <v>8941282</v>
      </c>
      <c r="F451" s="15" t="s">
        <v>598</v>
      </c>
      <c r="G451" s="183" t="s">
        <v>1106</v>
      </c>
    </row>
    <row r="452" spans="1:7" x14ac:dyDescent="0.2">
      <c r="A452" s="100">
        <v>9466333</v>
      </c>
      <c r="B452" s="15" t="s">
        <v>1949</v>
      </c>
      <c r="C452" s="15" t="s">
        <v>235</v>
      </c>
      <c r="D452" s="5">
        <v>500</v>
      </c>
      <c r="E452" s="101">
        <v>8941282</v>
      </c>
      <c r="F452" s="15" t="s">
        <v>598</v>
      </c>
      <c r="G452" s="183" t="s">
        <v>1132</v>
      </c>
    </row>
    <row r="453" spans="1:7" x14ac:dyDescent="0.2">
      <c r="A453" s="100">
        <v>9466334</v>
      </c>
      <c r="B453" s="15" t="s">
        <v>1949</v>
      </c>
      <c r="C453" s="15" t="s">
        <v>319</v>
      </c>
      <c r="D453" s="5">
        <v>502</v>
      </c>
      <c r="E453" s="101">
        <v>8941282</v>
      </c>
      <c r="F453" s="15" t="s">
        <v>598</v>
      </c>
      <c r="G453" s="183" t="s">
        <v>1132</v>
      </c>
    </row>
    <row r="454" spans="1:7" x14ac:dyDescent="0.2">
      <c r="A454" s="100">
        <v>9467999</v>
      </c>
      <c r="B454" s="15" t="s">
        <v>1883</v>
      </c>
      <c r="C454" s="15" t="s">
        <v>445</v>
      </c>
      <c r="D454" s="5">
        <v>500</v>
      </c>
      <c r="E454" s="101">
        <v>8941282</v>
      </c>
      <c r="F454" s="15" t="s">
        <v>598</v>
      </c>
      <c r="G454" s="183" t="s">
        <v>1104</v>
      </c>
    </row>
    <row r="455" spans="1:7" x14ac:dyDescent="0.2">
      <c r="A455" s="100">
        <v>9468584</v>
      </c>
      <c r="B455" s="15" t="s">
        <v>2052</v>
      </c>
      <c r="C455" s="15" t="s">
        <v>2053</v>
      </c>
      <c r="D455" s="5">
        <v>500</v>
      </c>
      <c r="E455" s="101">
        <v>8941282</v>
      </c>
      <c r="F455" s="15" t="s">
        <v>598</v>
      </c>
      <c r="G455" s="183" t="s">
        <v>1097</v>
      </c>
    </row>
    <row r="456" spans="1:7" x14ac:dyDescent="0.2">
      <c r="A456" s="100">
        <v>9470267</v>
      </c>
      <c r="B456" s="15" t="s">
        <v>3403</v>
      </c>
      <c r="C456" s="15" t="s">
        <v>1008</v>
      </c>
      <c r="D456" s="5">
        <v>500</v>
      </c>
      <c r="E456" s="101">
        <v>8941282</v>
      </c>
      <c r="F456" s="15" t="s">
        <v>598</v>
      </c>
      <c r="G456" s="183" t="s">
        <v>1097</v>
      </c>
    </row>
    <row r="457" spans="1:7" x14ac:dyDescent="0.2">
      <c r="A457" s="100">
        <v>9469762</v>
      </c>
      <c r="B457" s="15" t="s">
        <v>2858</v>
      </c>
      <c r="C457" s="15" t="s">
        <v>729</v>
      </c>
      <c r="D457" s="5">
        <v>500</v>
      </c>
      <c r="E457" s="101">
        <v>8941282</v>
      </c>
      <c r="F457" s="15" t="s">
        <v>598</v>
      </c>
      <c r="G457" s="183" t="s">
        <v>1093</v>
      </c>
    </row>
    <row r="458" spans="1:7" x14ac:dyDescent="0.2">
      <c r="A458" s="100">
        <v>9468774</v>
      </c>
      <c r="B458" s="15" t="s">
        <v>2099</v>
      </c>
      <c r="C458" s="15" t="s">
        <v>186</v>
      </c>
      <c r="D458" s="5">
        <v>522</v>
      </c>
      <c r="E458" s="101">
        <v>8941282</v>
      </c>
      <c r="F458" s="15" t="s">
        <v>598</v>
      </c>
      <c r="G458" s="183" t="s">
        <v>1096</v>
      </c>
    </row>
    <row r="459" spans="1:7" x14ac:dyDescent="0.2">
      <c r="A459" s="100">
        <v>9470413</v>
      </c>
      <c r="B459" s="15" t="s">
        <v>3578</v>
      </c>
      <c r="C459" s="15" t="s">
        <v>175</v>
      </c>
      <c r="D459" s="5">
        <v>500</v>
      </c>
      <c r="E459" s="101">
        <v>8941282</v>
      </c>
      <c r="F459" s="15" t="s">
        <v>598</v>
      </c>
      <c r="G459" s="183" t="s">
        <v>1093</v>
      </c>
    </row>
    <row r="460" spans="1:7" x14ac:dyDescent="0.2">
      <c r="A460" s="100">
        <v>9470268</v>
      </c>
      <c r="B460" s="15" t="s">
        <v>3426</v>
      </c>
      <c r="C460" s="15" t="s">
        <v>3427</v>
      </c>
      <c r="D460" s="5">
        <v>500</v>
      </c>
      <c r="E460" s="101">
        <v>8941282</v>
      </c>
      <c r="F460" s="15" t="s">
        <v>598</v>
      </c>
      <c r="G460" s="183" t="s">
        <v>1104</v>
      </c>
    </row>
    <row r="461" spans="1:7" x14ac:dyDescent="0.2">
      <c r="A461" s="100">
        <v>9468771</v>
      </c>
      <c r="B461" s="15" t="s">
        <v>2100</v>
      </c>
      <c r="C461" s="15" t="s">
        <v>480</v>
      </c>
      <c r="D461" s="5">
        <v>500</v>
      </c>
      <c r="E461" s="101">
        <v>8941282</v>
      </c>
      <c r="F461" s="15" t="s">
        <v>598</v>
      </c>
      <c r="G461" s="183" t="s">
        <v>1097</v>
      </c>
    </row>
    <row r="462" spans="1:7" x14ac:dyDescent="0.2">
      <c r="A462" s="100">
        <v>9468772</v>
      </c>
      <c r="B462" s="15" t="s">
        <v>2100</v>
      </c>
      <c r="C462" s="15" t="s">
        <v>187</v>
      </c>
      <c r="D462" s="5">
        <v>500</v>
      </c>
      <c r="E462" s="101">
        <v>8941282</v>
      </c>
      <c r="F462" s="15" t="s">
        <v>598</v>
      </c>
      <c r="G462" s="183" t="s">
        <v>1104</v>
      </c>
    </row>
    <row r="463" spans="1:7" x14ac:dyDescent="0.2">
      <c r="A463" s="100">
        <v>9466721</v>
      </c>
      <c r="B463" s="15" t="s">
        <v>1893</v>
      </c>
      <c r="C463" s="15" t="s">
        <v>1543</v>
      </c>
      <c r="D463" s="5">
        <v>514</v>
      </c>
      <c r="E463" s="101">
        <v>8941282</v>
      </c>
      <c r="F463" s="15" t="s">
        <v>598</v>
      </c>
      <c r="G463" s="183" t="s">
        <v>1096</v>
      </c>
    </row>
    <row r="464" spans="1:7" x14ac:dyDescent="0.2">
      <c r="A464" s="100">
        <v>9468001</v>
      </c>
      <c r="B464" s="15" t="s">
        <v>1895</v>
      </c>
      <c r="C464" s="15" t="s">
        <v>203</v>
      </c>
      <c r="D464" s="5">
        <v>500</v>
      </c>
      <c r="E464" s="101">
        <v>8941282</v>
      </c>
      <c r="F464" s="15" t="s">
        <v>598</v>
      </c>
      <c r="G464" s="183" t="s">
        <v>1093</v>
      </c>
    </row>
    <row r="465" spans="1:7" x14ac:dyDescent="0.2">
      <c r="A465" s="100">
        <v>9470225</v>
      </c>
      <c r="B465" s="15" t="s">
        <v>3453</v>
      </c>
      <c r="C465" s="15" t="s">
        <v>241</v>
      </c>
      <c r="D465" s="5">
        <v>500</v>
      </c>
      <c r="E465" s="101">
        <v>8941282</v>
      </c>
      <c r="F465" s="15" t="s">
        <v>598</v>
      </c>
      <c r="G465" s="183" t="s">
        <v>1091</v>
      </c>
    </row>
    <row r="466" spans="1:7" x14ac:dyDescent="0.2">
      <c r="A466" s="100">
        <v>9470224</v>
      </c>
      <c r="B466" s="15" t="s">
        <v>3454</v>
      </c>
      <c r="C466" s="15" t="s">
        <v>3455</v>
      </c>
      <c r="D466" s="5">
        <v>500</v>
      </c>
      <c r="E466" s="101">
        <v>8941282</v>
      </c>
      <c r="F466" s="15" t="s">
        <v>598</v>
      </c>
      <c r="G466" s="183" t="s">
        <v>1091</v>
      </c>
    </row>
    <row r="467" spans="1:7" x14ac:dyDescent="0.2">
      <c r="A467" s="100">
        <v>9468002</v>
      </c>
      <c r="B467" s="15" t="s">
        <v>1059</v>
      </c>
      <c r="C467" s="15" t="s">
        <v>224</v>
      </c>
      <c r="D467" s="5">
        <v>500</v>
      </c>
      <c r="E467" s="101">
        <v>8941282</v>
      </c>
      <c r="F467" s="15" t="s">
        <v>598</v>
      </c>
      <c r="G467" s="183" t="s">
        <v>1108</v>
      </c>
    </row>
    <row r="468" spans="1:7" x14ac:dyDescent="0.2">
      <c r="A468" s="100">
        <v>9468003</v>
      </c>
      <c r="B468" s="15" t="s">
        <v>1901</v>
      </c>
      <c r="C468" s="15" t="s">
        <v>1902</v>
      </c>
      <c r="D468" s="5">
        <v>500</v>
      </c>
      <c r="E468" s="101">
        <v>8941282</v>
      </c>
      <c r="F468" s="15" t="s">
        <v>598</v>
      </c>
      <c r="G468" s="183" t="s">
        <v>1108</v>
      </c>
    </row>
    <row r="469" spans="1:7" x14ac:dyDescent="0.2">
      <c r="A469" s="100">
        <v>9468352</v>
      </c>
      <c r="B469" s="15" t="s">
        <v>3463</v>
      </c>
      <c r="C469" s="15" t="s">
        <v>3464</v>
      </c>
      <c r="D469" s="5">
        <v>500</v>
      </c>
      <c r="E469" s="101">
        <v>8941282</v>
      </c>
      <c r="F469" s="15" t="s">
        <v>598</v>
      </c>
      <c r="G469" s="183" t="s">
        <v>1108</v>
      </c>
    </row>
    <row r="470" spans="1:7" x14ac:dyDescent="0.2">
      <c r="A470" s="100">
        <v>9468005</v>
      </c>
      <c r="B470" s="15" t="s">
        <v>1909</v>
      </c>
      <c r="C470" s="15" t="s">
        <v>281</v>
      </c>
      <c r="D470" s="5">
        <v>500</v>
      </c>
      <c r="E470" s="101">
        <v>8941282</v>
      </c>
      <c r="F470" s="15" t="s">
        <v>598</v>
      </c>
      <c r="G470" s="183" t="s">
        <v>1108</v>
      </c>
    </row>
    <row r="471" spans="1:7" x14ac:dyDescent="0.2">
      <c r="A471" s="100">
        <v>9466330</v>
      </c>
      <c r="B471" s="15" t="s">
        <v>1916</v>
      </c>
      <c r="C471" s="15" t="s">
        <v>988</v>
      </c>
      <c r="D471" s="5">
        <v>500</v>
      </c>
      <c r="E471" s="101">
        <v>8941282</v>
      </c>
      <c r="F471" s="15" t="s">
        <v>598</v>
      </c>
      <c r="G471" s="183" t="s">
        <v>1091</v>
      </c>
    </row>
    <row r="472" spans="1:7" x14ac:dyDescent="0.2">
      <c r="A472" s="100">
        <v>9466331</v>
      </c>
      <c r="B472" s="15" t="s">
        <v>1918</v>
      </c>
      <c r="C472" s="15" t="s">
        <v>511</v>
      </c>
      <c r="D472" s="5">
        <v>500</v>
      </c>
      <c r="E472" s="101">
        <v>8941282</v>
      </c>
      <c r="F472" s="15" t="s">
        <v>598</v>
      </c>
      <c r="G472" s="183" t="s">
        <v>1104</v>
      </c>
    </row>
    <row r="473" spans="1:7" x14ac:dyDescent="0.2">
      <c r="A473" s="100">
        <v>9468027</v>
      </c>
      <c r="B473" s="15" t="s">
        <v>1918</v>
      </c>
      <c r="C473" s="15" t="s">
        <v>257</v>
      </c>
      <c r="D473" s="5">
        <v>514</v>
      </c>
      <c r="E473" s="101">
        <v>8941282</v>
      </c>
      <c r="F473" s="15" t="s">
        <v>598</v>
      </c>
      <c r="G473" s="183" t="s">
        <v>1097</v>
      </c>
    </row>
    <row r="474" spans="1:7" x14ac:dyDescent="0.2">
      <c r="A474" s="100">
        <v>9468328</v>
      </c>
      <c r="B474" s="15" t="s">
        <v>2035</v>
      </c>
      <c r="C474" s="15" t="s">
        <v>2036</v>
      </c>
      <c r="D474" s="5">
        <v>523</v>
      </c>
      <c r="E474" s="101">
        <v>8941282</v>
      </c>
      <c r="F474" s="15" t="s">
        <v>598</v>
      </c>
      <c r="G474" s="183" t="s">
        <v>1093</v>
      </c>
    </row>
    <row r="475" spans="1:7" x14ac:dyDescent="0.2">
      <c r="A475" s="100">
        <v>9470228</v>
      </c>
      <c r="B475" s="15" t="s">
        <v>3504</v>
      </c>
      <c r="C475" s="15" t="s">
        <v>3505</v>
      </c>
      <c r="D475" s="5">
        <v>500</v>
      </c>
      <c r="E475" s="101">
        <v>8941282</v>
      </c>
      <c r="F475" s="15" t="s">
        <v>598</v>
      </c>
      <c r="G475" s="183" t="s">
        <v>1100</v>
      </c>
    </row>
    <row r="476" spans="1:7" x14ac:dyDescent="0.2">
      <c r="A476" s="100">
        <v>9469763</v>
      </c>
      <c r="B476" s="15" t="s">
        <v>3093</v>
      </c>
      <c r="C476" s="15" t="s">
        <v>184</v>
      </c>
      <c r="D476" s="5">
        <v>500</v>
      </c>
      <c r="E476" s="101">
        <v>8941282</v>
      </c>
      <c r="F476" s="15" t="s">
        <v>598</v>
      </c>
      <c r="G476" s="183" t="s">
        <v>1100</v>
      </c>
    </row>
    <row r="477" spans="1:7" x14ac:dyDescent="0.2">
      <c r="A477" s="100">
        <v>9467965</v>
      </c>
      <c r="B477" s="15" t="s">
        <v>3517</v>
      </c>
      <c r="C477" s="15" t="s">
        <v>3518</v>
      </c>
      <c r="D477" s="5">
        <v>500</v>
      </c>
      <c r="E477" s="101">
        <v>8941282</v>
      </c>
      <c r="F477" s="15" t="s">
        <v>598</v>
      </c>
      <c r="G477" s="183" t="s">
        <v>1108</v>
      </c>
    </row>
    <row r="478" spans="1:7" x14ac:dyDescent="0.2">
      <c r="A478" s="100">
        <v>9470269</v>
      </c>
      <c r="B478" s="15" t="s">
        <v>1345</v>
      </c>
      <c r="C478" s="15" t="s">
        <v>1543</v>
      </c>
      <c r="D478" s="5">
        <v>500</v>
      </c>
      <c r="E478" s="101">
        <v>8941282</v>
      </c>
      <c r="F478" s="15" t="s">
        <v>598</v>
      </c>
      <c r="G478" s="183" t="s">
        <v>1097</v>
      </c>
    </row>
    <row r="479" spans="1:7" x14ac:dyDescent="0.2">
      <c r="A479" s="100">
        <v>9469510</v>
      </c>
      <c r="B479" s="15" t="s">
        <v>3118</v>
      </c>
      <c r="C479" s="15" t="s">
        <v>3119</v>
      </c>
      <c r="D479" s="5">
        <v>500</v>
      </c>
      <c r="E479" s="101">
        <v>8941282</v>
      </c>
      <c r="F479" s="15" t="s">
        <v>598</v>
      </c>
      <c r="G479" s="183" t="s">
        <v>1093</v>
      </c>
    </row>
    <row r="480" spans="1:7" x14ac:dyDescent="0.2">
      <c r="A480" s="100">
        <v>9469509</v>
      </c>
      <c r="B480" s="15" t="s">
        <v>3118</v>
      </c>
      <c r="C480" s="15" t="s">
        <v>790</v>
      </c>
      <c r="D480" s="5">
        <v>500</v>
      </c>
      <c r="E480" s="101">
        <v>8941282</v>
      </c>
      <c r="F480" s="15" t="s">
        <v>598</v>
      </c>
      <c r="G480" s="183" t="s">
        <v>1096</v>
      </c>
    </row>
    <row r="481" spans="1:7" x14ac:dyDescent="0.2">
      <c r="A481" s="100">
        <v>9470278</v>
      </c>
      <c r="B481" s="15" t="s">
        <v>3531</v>
      </c>
      <c r="C481" s="15" t="s">
        <v>3532</v>
      </c>
      <c r="D481" s="5">
        <v>500</v>
      </c>
      <c r="E481" s="101">
        <v>8941282</v>
      </c>
      <c r="F481" s="15" t="s">
        <v>598</v>
      </c>
      <c r="G481" s="183" t="s">
        <v>1091</v>
      </c>
    </row>
    <row r="482" spans="1:7" x14ac:dyDescent="0.2">
      <c r="A482" s="100">
        <v>9469239</v>
      </c>
      <c r="B482" s="15" t="s">
        <v>1353</v>
      </c>
      <c r="C482" s="15" t="s">
        <v>2129</v>
      </c>
      <c r="D482" s="5">
        <v>500</v>
      </c>
      <c r="E482" s="101">
        <v>8940052</v>
      </c>
      <c r="F482" s="15" t="s">
        <v>603</v>
      </c>
      <c r="G482" s="183" t="s">
        <v>1093</v>
      </c>
    </row>
    <row r="483" spans="1:7" x14ac:dyDescent="0.2">
      <c r="A483" s="100">
        <v>9467106</v>
      </c>
      <c r="B483" s="15" t="s">
        <v>1175</v>
      </c>
      <c r="C483" s="15" t="s">
        <v>445</v>
      </c>
      <c r="D483" s="5">
        <v>500</v>
      </c>
      <c r="E483" s="101">
        <v>8940052</v>
      </c>
      <c r="F483" s="15" t="s">
        <v>603</v>
      </c>
      <c r="G483" s="183" t="s">
        <v>1096</v>
      </c>
    </row>
    <row r="484" spans="1:7" x14ac:dyDescent="0.2">
      <c r="A484" s="100">
        <v>9469410</v>
      </c>
      <c r="B484" s="15" t="s">
        <v>2137</v>
      </c>
      <c r="C484" s="15" t="s">
        <v>1991</v>
      </c>
      <c r="D484" s="5">
        <v>500</v>
      </c>
      <c r="E484" s="101">
        <v>8940052</v>
      </c>
      <c r="F484" s="15" t="s">
        <v>603</v>
      </c>
      <c r="G484" s="183" t="s">
        <v>1097</v>
      </c>
    </row>
    <row r="485" spans="1:7" x14ac:dyDescent="0.2">
      <c r="A485" s="100">
        <v>9466877</v>
      </c>
      <c r="B485" s="15" t="s">
        <v>1356</v>
      </c>
      <c r="C485" s="15" t="s">
        <v>353</v>
      </c>
      <c r="D485" s="5">
        <v>500</v>
      </c>
      <c r="E485" s="101">
        <v>8940052</v>
      </c>
      <c r="F485" s="15" t="s">
        <v>603</v>
      </c>
      <c r="G485" s="183" t="s">
        <v>1100</v>
      </c>
    </row>
    <row r="486" spans="1:7" x14ac:dyDescent="0.2">
      <c r="A486" s="100">
        <v>9469253</v>
      </c>
      <c r="B486" s="15" t="s">
        <v>2152</v>
      </c>
      <c r="C486" s="15" t="s">
        <v>233</v>
      </c>
      <c r="D486" s="5">
        <v>500</v>
      </c>
      <c r="E486" s="101">
        <v>8940052</v>
      </c>
      <c r="F486" s="15" t="s">
        <v>603</v>
      </c>
      <c r="G486" s="183" t="s">
        <v>1100</v>
      </c>
    </row>
    <row r="487" spans="1:7" x14ac:dyDescent="0.2">
      <c r="A487" s="100">
        <v>9465346</v>
      </c>
      <c r="B487" s="15" t="s">
        <v>1363</v>
      </c>
      <c r="C487" s="15" t="s">
        <v>199</v>
      </c>
      <c r="D487" s="5">
        <v>506</v>
      </c>
      <c r="E487" s="101">
        <v>8940052</v>
      </c>
      <c r="F487" s="15" t="s">
        <v>603</v>
      </c>
      <c r="G487" s="183" t="s">
        <v>1104</v>
      </c>
    </row>
    <row r="488" spans="1:7" x14ac:dyDescent="0.2">
      <c r="A488" s="100">
        <v>9460937</v>
      </c>
      <c r="B488" s="15" t="s">
        <v>1365</v>
      </c>
      <c r="C488" s="15" t="s">
        <v>1366</v>
      </c>
      <c r="D488" s="5">
        <v>500</v>
      </c>
      <c r="E488" s="101">
        <v>8940052</v>
      </c>
      <c r="F488" s="15" t="s">
        <v>603</v>
      </c>
      <c r="G488" s="183" t="s">
        <v>1108</v>
      </c>
    </row>
    <row r="489" spans="1:7" x14ac:dyDescent="0.2">
      <c r="A489" s="100">
        <v>9469920</v>
      </c>
      <c r="B489" s="15" t="s">
        <v>2181</v>
      </c>
      <c r="C489" s="15" t="s">
        <v>1205</v>
      </c>
      <c r="D489" s="5">
        <v>500</v>
      </c>
      <c r="E489" s="101">
        <v>8940052</v>
      </c>
      <c r="F489" s="15" t="s">
        <v>603</v>
      </c>
      <c r="G489" s="183" t="s">
        <v>1097</v>
      </c>
    </row>
    <row r="490" spans="1:7" x14ac:dyDescent="0.2">
      <c r="A490" s="100">
        <v>9469919</v>
      </c>
      <c r="B490" s="15" t="s">
        <v>2181</v>
      </c>
      <c r="C490" s="15" t="s">
        <v>212</v>
      </c>
      <c r="D490" s="5">
        <v>500</v>
      </c>
      <c r="E490" s="101">
        <v>8940052</v>
      </c>
      <c r="F490" s="15" t="s">
        <v>603</v>
      </c>
      <c r="G490" s="183" t="s">
        <v>1097</v>
      </c>
    </row>
    <row r="491" spans="1:7" x14ac:dyDescent="0.2">
      <c r="A491" s="100">
        <v>9470479</v>
      </c>
      <c r="B491" s="15" t="s">
        <v>3539</v>
      </c>
      <c r="C491" s="15" t="s">
        <v>175</v>
      </c>
      <c r="D491" s="5">
        <v>500</v>
      </c>
      <c r="E491" s="101">
        <v>8940052</v>
      </c>
      <c r="F491" s="15" t="s">
        <v>603</v>
      </c>
      <c r="G491" s="183" t="s">
        <v>1097</v>
      </c>
    </row>
    <row r="492" spans="1:7" x14ac:dyDescent="0.2">
      <c r="A492" s="100">
        <v>9467052</v>
      </c>
      <c r="B492" s="15" t="s">
        <v>1373</v>
      </c>
      <c r="C492" s="15" t="s">
        <v>263</v>
      </c>
      <c r="D492" s="5">
        <v>500</v>
      </c>
      <c r="E492" s="101">
        <v>8940052</v>
      </c>
      <c r="F492" s="15" t="s">
        <v>603</v>
      </c>
      <c r="G492" s="183" t="s">
        <v>1097</v>
      </c>
    </row>
    <row r="493" spans="1:7" x14ac:dyDescent="0.2">
      <c r="A493" s="100">
        <v>9461868</v>
      </c>
      <c r="B493" s="15" t="s">
        <v>1374</v>
      </c>
      <c r="C493" s="15" t="s">
        <v>246</v>
      </c>
      <c r="D493" s="5">
        <v>500</v>
      </c>
      <c r="E493" s="101">
        <v>8940052</v>
      </c>
      <c r="F493" s="15" t="s">
        <v>603</v>
      </c>
      <c r="G493" s="183" t="s">
        <v>1104</v>
      </c>
    </row>
    <row r="494" spans="1:7" x14ac:dyDescent="0.2">
      <c r="A494" s="100">
        <v>9469477</v>
      </c>
      <c r="B494" s="15" t="s">
        <v>2202</v>
      </c>
      <c r="C494" s="15" t="s">
        <v>175</v>
      </c>
      <c r="D494" s="5">
        <v>500</v>
      </c>
      <c r="E494" s="101">
        <v>8940052</v>
      </c>
      <c r="F494" s="15" t="s">
        <v>603</v>
      </c>
      <c r="G494" s="183" t="s">
        <v>1097</v>
      </c>
    </row>
    <row r="495" spans="1:7" x14ac:dyDescent="0.2">
      <c r="A495" s="100">
        <v>9467356</v>
      </c>
      <c r="B495" s="15" t="s">
        <v>1376</v>
      </c>
      <c r="C495" s="15" t="s">
        <v>1377</v>
      </c>
      <c r="D495" s="5">
        <v>500</v>
      </c>
      <c r="E495" s="101">
        <v>8940052</v>
      </c>
      <c r="F495" s="15" t="s">
        <v>603</v>
      </c>
      <c r="G495" s="183" t="s">
        <v>1097</v>
      </c>
    </row>
    <row r="496" spans="1:7" x14ac:dyDescent="0.2">
      <c r="A496" s="100">
        <v>9469251</v>
      </c>
      <c r="B496" s="15" t="s">
        <v>2211</v>
      </c>
      <c r="C496" s="15" t="s">
        <v>1552</v>
      </c>
      <c r="D496" s="5">
        <v>500</v>
      </c>
      <c r="E496" s="101">
        <v>8940052</v>
      </c>
      <c r="F496" s="15" t="s">
        <v>603</v>
      </c>
      <c r="G496" s="183" t="s">
        <v>1104</v>
      </c>
    </row>
    <row r="497" spans="1:7" x14ac:dyDescent="0.2">
      <c r="A497" s="100">
        <v>9469953</v>
      </c>
      <c r="B497" s="15" t="s">
        <v>2218</v>
      </c>
      <c r="C497" s="15" t="s">
        <v>2219</v>
      </c>
      <c r="D497" s="5">
        <v>500</v>
      </c>
      <c r="E497" s="101">
        <v>8940052</v>
      </c>
      <c r="F497" s="15" t="s">
        <v>603</v>
      </c>
      <c r="G497" s="183" t="s">
        <v>1097</v>
      </c>
    </row>
    <row r="498" spans="1:7" x14ac:dyDescent="0.2">
      <c r="A498" s="100">
        <v>9467104</v>
      </c>
      <c r="B498" s="15" t="s">
        <v>978</v>
      </c>
      <c r="C498" s="15" t="s">
        <v>271</v>
      </c>
      <c r="D498" s="5">
        <v>531</v>
      </c>
      <c r="E498" s="101">
        <v>8940052</v>
      </c>
      <c r="F498" s="15" t="s">
        <v>603</v>
      </c>
      <c r="G498" s="183" t="s">
        <v>1097</v>
      </c>
    </row>
    <row r="499" spans="1:7" x14ac:dyDescent="0.2">
      <c r="A499" s="100">
        <v>9465343</v>
      </c>
      <c r="B499" s="15" t="s">
        <v>978</v>
      </c>
      <c r="C499" s="15" t="s">
        <v>183</v>
      </c>
      <c r="D499" s="5">
        <v>660</v>
      </c>
      <c r="E499" s="101">
        <v>8940052</v>
      </c>
      <c r="F499" s="15" t="s">
        <v>603</v>
      </c>
      <c r="G499" s="183" t="s">
        <v>1104</v>
      </c>
    </row>
    <row r="500" spans="1:7" x14ac:dyDescent="0.2">
      <c r="A500" s="100">
        <v>9469984</v>
      </c>
      <c r="B500" s="15" t="s">
        <v>2241</v>
      </c>
      <c r="C500" s="15" t="s">
        <v>2242</v>
      </c>
      <c r="D500" s="5">
        <v>500</v>
      </c>
      <c r="E500" s="101">
        <v>8940052</v>
      </c>
      <c r="F500" s="15" t="s">
        <v>603</v>
      </c>
      <c r="G500" s="183" t="s">
        <v>1096</v>
      </c>
    </row>
    <row r="501" spans="1:7" x14ac:dyDescent="0.2">
      <c r="A501" s="100">
        <v>9464151</v>
      </c>
      <c r="B501" s="15" t="s">
        <v>1815</v>
      </c>
      <c r="C501" s="15" t="s">
        <v>189</v>
      </c>
      <c r="D501" s="5">
        <v>500</v>
      </c>
      <c r="E501" s="101">
        <v>8940052</v>
      </c>
      <c r="F501" s="15" t="s">
        <v>603</v>
      </c>
      <c r="G501" s="183" t="s">
        <v>1091</v>
      </c>
    </row>
    <row r="502" spans="1:7" x14ac:dyDescent="0.2">
      <c r="A502" s="100">
        <v>9466771</v>
      </c>
      <c r="B502" s="15" t="s">
        <v>1385</v>
      </c>
      <c r="C502" s="15" t="s">
        <v>1008</v>
      </c>
      <c r="D502" s="5">
        <v>500</v>
      </c>
      <c r="E502" s="101">
        <v>8940052</v>
      </c>
      <c r="F502" s="15" t="s">
        <v>603</v>
      </c>
      <c r="G502" s="183" t="s">
        <v>1104</v>
      </c>
    </row>
    <row r="503" spans="1:7" x14ac:dyDescent="0.2">
      <c r="A503" s="100">
        <v>9461924</v>
      </c>
      <c r="B503" s="15" t="s">
        <v>1818</v>
      </c>
      <c r="C503" s="15" t="s">
        <v>611</v>
      </c>
      <c r="D503" s="5">
        <v>543</v>
      </c>
      <c r="E503" s="101">
        <v>8940052</v>
      </c>
      <c r="F503" s="15" t="s">
        <v>603</v>
      </c>
      <c r="G503" s="183" t="s">
        <v>1108</v>
      </c>
    </row>
    <row r="504" spans="1:7" x14ac:dyDescent="0.2">
      <c r="A504" s="100">
        <v>9470581</v>
      </c>
      <c r="B504" s="15" t="s">
        <v>2257</v>
      </c>
      <c r="C504" s="15" t="s">
        <v>164</v>
      </c>
      <c r="D504" s="5">
        <v>500</v>
      </c>
      <c r="E504" s="101">
        <v>8940052</v>
      </c>
      <c r="F504" s="15" t="s">
        <v>603</v>
      </c>
      <c r="G504" s="183" t="s">
        <v>1093</v>
      </c>
    </row>
    <row r="505" spans="1:7" x14ac:dyDescent="0.2">
      <c r="A505" s="100">
        <v>9469262</v>
      </c>
      <c r="B505" s="15" t="s">
        <v>2257</v>
      </c>
      <c r="C505" s="15" t="s">
        <v>2258</v>
      </c>
      <c r="D505" s="5">
        <v>500</v>
      </c>
      <c r="E505" s="101">
        <v>8940052</v>
      </c>
      <c r="F505" s="15" t="s">
        <v>603</v>
      </c>
      <c r="G505" s="183" t="s">
        <v>1100</v>
      </c>
    </row>
    <row r="506" spans="1:7" x14ac:dyDescent="0.2">
      <c r="A506" s="100">
        <v>9466245</v>
      </c>
      <c r="B506" s="15" t="s">
        <v>933</v>
      </c>
      <c r="C506" s="15" t="s">
        <v>253</v>
      </c>
      <c r="D506" s="5">
        <v>678</v>
      </c>
      <c r="E506" s="101">
        <v>8940052</v>
      </c>
      <c r="F506" s="15" t="s">
        <v>603</v>
      </c>
      <c r="G506" s="183" t="s">
        <v>1100</v>
      </c>
    </row>
    <row r="507" spans="1:7" x14ac:dyDescent="0.2">
      <c r="A507" s="100">
        <v>9470123</v>
      </c>
      <c r="B507" s="15" t="s">
        <v>3195</v>
      </c>
      <c r="C507" s="15" t="s">
        <v>169</v>
      </c>
      <c r="D507" s="5">
        <v>500</v>
      </c>
      <c r="E507" s="101">
        <v>8940052</v>
      </c>
      <c r="F507" s="15" t="s">
        <v>603</v>
      </c>
      <c r="G507" s="183" t="s">
        <v>1097</v>
      </c>
    </row>
    <row r="508" spans="1:7" x14ac:dyDescent="0.2">
      <c r="A508" s="100">
        <v>9469471</v>
      </c>
      <c r="B508" s="15" t="s">
        <v>2283</v>
      </c>
      <c r="C508" s="15" t="s">
        <v>2284</v>
      </c>
      <c r="D508" s="5">
        <v>500</v>
      </c>
      <c r="E508" s="101">
        <v>8940052</v>
      </c>
      <c r="F508" s="15" t="s">
        <v>603</v>
      </c>
      <c r="G508" s="183" t="s">
        <v>1097</v>
      </c>
    </row>
    <row r="509" spans="1:7" x14ac:dyDescent="0.2">
      <c r="A509" s="100">
        <v>9469484</v>
      </c>
      <c r="B509" s="15" t="s">
        <v>2298</v>
      </c>
      <c r="C509" s="15" t="s">
        <v>271</v>
      </c>
      <c r="D509" s="5">
        <v>500</v>
      </c>
      <c r="E509" s="101">
        <v>8940052</v>
      </c>
      <c r="F509" s="15" t="s">
        <v>603</v>
      </c>
      <c r="G509" s="183" t="s">
        <v>1093</v>
      </c>
    </row>
    <row r="510" spans="1:7" x14ac:dyDescent="0.2">
      <c r="A510" s="100">
        <v>9468963</v>
      </c>
      <c r="B510" s="15" t="s">
        <v>2301</v>
      </c>
      <c r="C510" s="15" t="s">
        <v>167</v>
      </c>
      <c r="D510" s="5">
        <v>500</v>
      </c>
      <c r="E510" s="101">
        <v>8940052</v>
      </c>
      <c r="F510" s="15" t="s">
        <v>603</v>
      </c>
      <c r="G510" s="183" t="s">
        <v>1096</v>
      </c>
    </row>
    <row r="511" spans="1:7" x14ac:dyDescent="0.2">
      <c r="A511" s="100">
        <v>9468851</v>
      </c>
      <c r="B511" s="15" t="s">
        <v>2308</v>
      </c>
      <c r="C511" s="15" t="s">
        <v>310</v>
      </c>
      <c r="D511" s="5">
        <v>500</v>
      </c>
      <c r="E511" s="101">
        <v>8940052</v>
      </c>
      <c r="F511" s="15" t="s">
        <v>603</v>
      </c>
      <c r="G511" s="183" t="s">
        <v>1097</v>
      </c>
    </row>
    <row r="512" spans="1:7" x14ac:dyDescent="0.2">
      <c r="A512" s="100">
        <v>9468964</v>
      </c>
      <c r="B512" s="15" t="s">
        <v>3548</v>
      </c>
      <c r="C512" s="15" t="s">
        <v>271</v>
      </c>
      <c r="D512" s="5">
        <v>500</v>
      </c>
      <c r="E512" s="101">
        <v>8940052</v>
      </c>
      <c r="F512" s="15" t="s">
        <v>603</v>
      </c>
      <c r="G512" s="183" t="s">
        <v>1096</v>
      </c>
    </row>
    <row r="513" spans="1:7" x14ac:dyDescent="0.2">
      <c r="A513" s="100">
        <v>9466729</v>
      </c>
      <c r="B513" s="15" t="s">
        <v>1419</v>
      </c>
      <c r="C513" s="15" t="s">
        <v>227</v>
      </c>
      <c r="D513" s="5">
        <v>500</v>
      </c>
      <c r="E513" s="101">
        <v>8940052</v>
      </c>
      <c r="F513" s="15" t="s">
        <v>603</v>
      </c>
      <c r="G513" s="183" t="s">
        <v>1097</v>
      </c>
    </row>
    <row r="514" spans="1:7" x14ac:dyDescent="0.2">
      <c r="A514" s="100">
        <v>9466882</v>
      </c>
      <c r="B514" s="15" t="s">
        <v>1419</v>
      </c>
      <c r="C514" s="15" t="s">
        <v>1308</v>
      </c>
      <c r="D514" s="5">
        <v>531</v>
      </c>
      <c r="E514" s="101">
        <v>8940052</v>
      </c>
      <c r="F514" s="15" t="s">
        <v>603</v>
      </c>
      <c r="G514" s="183" t="s">
        <v>1093</v>
      </c>
    </row>
    <row r="515" spans="1:7" x14ac:dyDescent="0.2">
      <c r="A515" s="100">
        <v>9467039</v>
      </c>
      <c r="B515" s="15" t="s">
        <v>1422</v>
      </c>
      <c r="C515" s="15" t="s">
        <v>271</v>
      </c>
      <c r="D515" s="5">
        <v>514</v>
      </c>
      <c r="E515" s="101">
        <v>8940052</v>
      </c>
      <c r="F515" s="15" t="s">
        <v>603</v>
      </c>
      <c r="G515" s="183" t="s">
        <v>1104</v>
      </c>
    </row>
    <row r="516" spans="1:7" x14ac:dyDescent="0.2">
      <c r="A516" s="100">
        <v>9468965</v>
      </c>
      <c r="B516" s="15" t="s">
        <v>2319</v>
      </c>
      <c r="C516" s="15" t="s">
        <v>219</v>
      </c>
      <c r="D516" s="5">
        <v>500</v>
      </c>
      <c r="E516" s="101">
        <v>8940052</v>
      </c>
      <c r="F516" s="15" t="s">
        <v>603</v>
      </c>
      <c r="G516" s="183" t="s">
        <v>1096</v>
      </c>
    </row>
    <row r="517" spans="1:7" x14ac:dyDescent="0.2">
      <c r="A517" s="100">
        <v>9461522</v>
      </c>
      <c r="B517" s="15" t="s">
        <v>747</v>
      </c>
      <c r="C517" s="15" t="s">
        <v>445</v>
      </c>
      <c r="D517" s="5">
        <v>500</v>
      </c>
      <c r="E517" s="101">
        <v>8940052</v>
      </c>
      <c r="F517" s="15" t="s">
        <v>603</v>
      </c>
      <c r="G517" s="183" t="s">
        <v>1091</v>
      </c>
    </row>
    <row r="518" spans="1:7" x14ac:dyDescent="0.2">
      <c r="A518" s="100">
        <v>9464357</v>
      </c>
      <c r="B518" s="15" t="s">
        <v>1425</v>
      </c>
      <c r="C518" s="15" t="s">
        <v>1426</v>
      </c>
      <c r="D518" s="5">
        <v>500</v>
      </c>
      <c r="E518" s="101">
        <v>8940052</v>
      </c>
      <c r="F518" s="15" t="s">
        <v>603</v>
      </c>
      <c r="G518" s="183" t="s">
        <v>1104</v>
      </c>
    </row>
    <row r="519" spans="1:7" x14ac:dyDescent="0.2">
      <c r="A519" s="100">
        <v>9467176</v>
      </c>
      <c r="B519" s="15" t="s">
        <v>1429</v>
      </c>
      <c r="C519" s="15" t="s">
        <v>1430</v>
      </c>
      <c r="D519" s="5">
        <v>500</v>
      </c>
      <c r="E519" s="101">
        <v>8940052</v>
      </c>
      <c r="F519" s="15" t="s">
        <v>603</v>
      </c>
      <c r="G519" s="183" t="s">
        <v>1097</v>
      </c>
    </row>
    <row r="520" spans="1:7" x14ac:dyDescent="0.2">
      <c r="A520" s="100">
        <v>9469264</v>
      </c>
      <c r="B520" s="15" t="s">
        <v>2334</v>
      </c>
      <c r="C520" s="15" t="s">
        <v>2335</v>
      </c>
      <c r="D520" s="5">
        <v>500</v>
      </c>
      <c r="E520" s="101">
        <v>8940052</v>
      </c>
      <c r="F520" s="15" t="s">
        <v>603</v>
      </c>
      <c r="G520" s="183" t="s">
        <v>1097</v>
      </c>
    </row>
    <row r="521" spans="1:7" x14ac:dyDescent="0.2">
      <c r="A521" s="100">
        <v>9469431</v>
      </c>
      <c r="B521" s="15" t="s">
        <v>2340</v>
      </c>
      <c r="C521" s="15" t="s">
        <v>174</v>
      </c>
      <c r="D521" s="5">
        <v>500</v>
      </c>
      <c r="E521" s="101">
        <v>8940052</v>
      </c>
      <c r="F521" s="15" t="s">
        <v>603</v>
      </c>
      <c r="G521" s="183" t="s">
        <v>1104</v>
      </c>
    </row>
    <row r="522" spans="1:7" x14ac:dyDescent="0.2">
      <c r="A522" s="100">
        <v>9465347</v>
      </c>
      <c r="B522" s="15" t="s">
        <v>1448</v>
      </c>
      <c r="C522" s="15" t="s">
        <v>1449</v>
      </c>
      <c r="D522" s="5">
        <v>500</v>
      </c>
      <c r="E522" s="101">
        <v>8940052</v>
      </c>
      <c r="F522" s="15" t="s">
        <v>603</v>
      </c>
      <c r="G522" s="183" t="s">
        <v>1091</v>
      </c>
    </row>
    <row r="523" spans="1:7" x14ac:dyDescent="0.2">
      <c r="A523" s="100">
        <v>9469265</v>
      </c>
      <c r="B523" s="15" t="s">
        <v>2359</v>
      </c>
      <c r="C523" s="15" t="s">
        <v>2360</v>
      </c>
      <c r="D523" s="5">
        <v>500</v>
      </c>
      <c r="E523" s="101">
        <v>8940052</v>
      </c>
      <c r="F523" s="15" t="s">
        <v>603</v>
      </c>
      <c r="G523" s="183" t="s">
        <v>1096</v>
      </c>
    </row>
    <row r="524" spans="1:7" x14ac:dyDescent="0.2">
      <c r="A524" s="100">
        <v>9469234</v>
      </c>
      <c r="B524" s="15" t="s">
        <v>2365</v>
      </c>
      <c r="C524" s="15" t="s">
        <v>168</v>
      </c>
      <c r="D524" s="5">
        <v>500</v>
      </c>
      <c r="E524" s="101">
        <v>8940052</v>
      </c>
      <c r="F524" s="15" t="s">
        <v>603</v>
      </c>
      <c r="G524" s="183" t="s">
        <v>1096</v>
      </c>
    </row>
    <row r="525" spans="1:7" x14ac:dyDescent="0.2">
      <c r="A525" s="100">
        <v>9469199</v>
      </c>
      <c r="B525" s="15" t="s">
        <v>940</v>
      </c>
      <c r="C525" s="15" t="s">
        <v>2366</v>
      </c>
      <c r="D525" s="5">
        <v>500</v>
      </c>
      <c r="E525" s="101">
        <v>8940052</v>
      </c>
      <c r="F525" s="15" t="s">
        <v>603</v>
      </c>
      <c r="G525" s="183" t="s">
        <v>1097</v>
      </c>
    </row>
    <row r="526" spans="1:7" x14ac:dyDescent="0.2">
      <c r="A526" s="100">
        <v>9460605</v>
      </c>
      <c r="B526" s="15" t="s">
        <v>940</v>
      </c>
      <c r="C526" s="15" t="s">
        <v>941</v>
      </c>
      <c r="D526" s="5">
        <v>500</v>
      </c>
      <c r="E526" s="101">
        <v>8940052</v>
      </c>
      <c r="F526" s="15" t="s">
        <v>603</v>
      </c>
      <c r="G526" s="183" t="s">
        <v>1100</v>
      </c>
    </row>
    <row r="527" spans="1:7" x14ac:dyDescent="0.2">
      <c r="A527" s="100">
        <v>9467253</v>
      </c>
      <c r="B527" s="15" t="s">
        <v>1456</v>
      </c>
      <c r="C527" s="15" t="s">
        <v>258</v>
      </c>
      <c r="D527" s="5">
        <v>500</v>
      </c>
      <c r="E527" s="101">
        <v>8940052</v>
      </c>
      <c r="F527" s="15" t="s">
        <v>603</v>
      </c>
      <c r="G527" s="183" t="s">
        <v>1097</v>
      </c>
    </row>
    <row r="528" spans="1:7" x14ac:dyDescent="0.2">
      <c r="A528" s="100">
        <v>9464076</v>
      </c>
      <c r="B528" s="15" t="s">
        <v>1459</v>
      </c>
      <c r="C528" s="15" t="s">
        <v>484</v>
      </c>
      <c r="D528" s="5">
        <v>500</v>
      </c>
      <c r="E528" s="101">
        <v>8940052</v>
      </c>
      <c r="F528" s="15" t="s">
        <v>603</v>
      </c>
      <c r="G528" s="183" t="s">
        <v>1104</v>
      </c>
    </row>
    <row r="529" spans="1:7" x14ac:dyDescent="0.2">
      <c r="A529" s="100">
        <v>9469256</v>
      </c>
      <c r="B529" s="15" t="s">
        <v>2371</v>
      </c>
      <c r="C529" s="15" t="s">
        <v>242</v>
      </c>
      <c r="D529" s="5">
        <v>500</v>
      </c>
      <c r="E529" s="101">
        <v>8940052</v>
      </c>
      <c r="F529" s="15" t="s">
        <v>603</v>
      </c>
      <c r="G529" s="183" t="s">
        <v>1096</v>
      </c>
    </row>
    <row r="530" spans="1:7" x14ac:dyDescent="0.2">
      <c r="A530" s="100">
        <v>9469200</v>
      </c>
      <c r="B530" s="15" t="s">
        <v>2381</v>
      </c>
      <c r="C530" s="15" t="s">
        <v>183</v>
      </c>
      <c r="D530" s="5">
        <v>500</v>
      </c>
      <c r="E530" s="101">
        <v>8940052</v>
      </c>
      <c r="F530" s="15" t="s">
        <v>603</v>
      </c>
      <c r="G530" s="183" t="s">
        <v>1093</v>
      </c>
    </row>
    <row r="531" spans="1:7" x14ac:dyDescent="0.2">
      <c r="A531" s="100">
        <v>9465753</v>
      </c>
      <c r="B531" s="15" t="s">
        <v>1472</v>
      </c>
      <c r="C531" s="15" t="s">
        <v>313</v>
      </c>
      <c r="D531" s="5">
        <v>500</v>
      </c>
      <c r="E531" s="101">
        <v>8940052</v>
      </c>
      <c r="F531" s="15" t="s">
        <v>603</v>
      </c>
      <c r="G531" s="183" t="s">
        <v>1100</v>
      </c>
    </row>
    <row r="532" spans="1:7" x14ac:dyDescent="0.2">
      <c r="A532" s="100">
        <v>9467044</v>
      </c>
      <c r="B532" s="15" t="s">
        <v>1473</v>
      </c>
      <c r="C532" s="15" t="s">
        <v>1474</v>
      </c>
      <c r="D532" s="5">
        <v>500</v>
      </c>
      <c r="E532" s="101">
        <v>8940052</v>
      </c>
      <c r="F532" s="15" t="s">
        <v>603</v>
      </c>
      <c r="G532" s="183" t="s">
        <v>1100</v>
      </c>
    </row>
    <row r="533" spans="1:7" x14ac:dyDescent="0.2">
      <c r="A533" s="100">
        <v>9469261</v>
      </c>
      <c r="B533" s="15" t="s">
        <v>2400</v>
      </c>
      <c r="C533" s="15" t="s">
        <v>542</v>
      </c>
      <c r="D533" s="5">
        <v>500</v>
      </c>
      <c r="E533" s="101">
        <v>8940052</v>
      </c>
      <c r="F533" s="15" t="s">
        <v>603</v>
      </c>
      <c r="G533" s="183" t="s">
        <v>1097</v>
      </c>
    </row>
    <row r="534" spans="1:7" x14ac:dyDescent="0.2">
      <c r="A534" s="100">
        <v>9470559</v>
      </c>
      <c r="B534" s="15" t="s">
        <v>2400</v>
      </c>
      <c r="C534" s="15" t="s">
        <v>543</v>
      </c>
      <c r="D534" s="5">
        <v>500</v>
      </c>
      <c r="E534" s="101">
        <v>8940052</v>
      </c>
      <c r="F534" s="15" t="s">
        <v>603</v>
      </c>
      <c r="G534" s="183" t="s">
        <v>1097</v>
      </c>
    </row>
    <row r="535" spans="1:7" x14ac:dyDescent="0.2">
      <c r="A535" s="100">
        <v>9469549</v>
      </c>
      <c r="B535" s="15" t="s">
        <v>2406</v>
      </c>
      <c r="C535" s="15" t="s">
        <v>2407</v>
      </c>
      <c r="D535" s="5">
        <v>500</v>
      </c>
      <c r="E535" s="101">
        <v>8940052</v>
      </c>
      <c r="F535" s="15" t="s">
        <v>603</v>
      </c>
      <c r="G535" s="183" t="s">
        <v>1093</v>
      </c>
    </row>
    <row r="536" spans="1:7" x14ac:dyDescent="0.2">
      <c r="A536" s="100">
        <v>9465752</v>
      </c>
      <c r="B536" s="15" t="s">
        <v>1481</v>
      </c>
      <c r="C536" s="15" t="s">
        <v>373</v>
      </c>
      <c r="D536" s="5">
        <v>500</v>
      </c>
      <c r="E536" s="101">
        <v>8940052</v>
      </c>
      <c r="F536" s="15" t="s">
        <v>603</v>
      </c>
      <c r="G536" s="183" t="s">
        <v>1104</v>
      </c>
    </row>
    <row r="537" spans="1:7" x14ac:dyDescent="0.2">
      <c r="A537" s="100">
        <v>9461273</v>
      </c>
      <c r="B537" s="15" t="s">
        <v>3556</v>
      </c>
      <c r="C537" s="15" t="s">
        <v>659</v>
      </c>
      <c r="D537" s="5">
        <v>500</v>
      </c>
      <c r="E537" s="101">
        <v>8940052</v>
      </c>
      <c r="F537" s="15" t="s">
        <v>603</v>
      </c>
      <c r="G537" s="183" t="s">
        <v>1096</v>
      </c>
    </row>
    <row r="538" spans="1:7" x14ac:dyDescent="0.2">
      <c r="A538" s="100">
        <v>9468966</v>
      </c>
      <c r="B538" s="15" t="s">
        <v>1483</v>
      </c>
      <c r="C538" s="15" t="s">
        <v>663</v>
      </c>
      <c r="D538" s="5">
        <v>500</v>
      </c>
      <c r="E538" s="101">
        <v>8940052</v>
      </c>
      <c r="F538" s="15" t="s">
        <v>603</v>
      </c>
      <c r="G538" s="183" t="s">
        <v>1097</v>
      </c>
    </row>
    <row r="539" spans="1:7" x14ac:dyDescent="0.2">
      <c r="A539" s="100">
        <v>9468967</v>
      </c>
      <c r="B539" s="15" t="s">
        <v>1483</v>
      </c>
      <c r="C539" s="15" t="s">
        <v>189</v>
      </c>
      <c r="D539" s="5">
        <v>500</v>
      </c>
      <c r="E539" s="101">
        <v>8940052</v>
      </c>
      <c r="F539" s="15" t="s">
        <v>603</v>
      </c>
      <c r="G539" s="183" t="s">
        <v>1097</v>
      </c>
    </row>
    <row r="540" spans="1:7" x14ac:dyDescent="0.2">
      <c r="A540" s="100">
        <v>9469918</v>
      </c>
      <c r="B540" s="15" t="s">
        <v>2430</v>
      </c>
      <c r="C540" s="15" t="s">
        <v>2431</v>
      </c>
      <c r="D540" s="5">
        <v>500</v>
      </c>
      <c r="E540" s="101">
        <v>8940052</v>
      </c>
      <c r="F540" s="15" t="s">
        <v>603</v>
      </c>
      <c r="G540" s="183" t="s">
        <v>1097</v>
      </c>
    </row>
    <row r="541" spans="1:7" x14ac:dyDescent="0.2">
      <c r="A541" s="100">
        <v>9461846</v>
      </c>
      <c r="B541" s="15" t="s">
        <v>619</v>
      </c>
      <c r="C541" s="15" t="s">
        <v>254</v>
      </c>
      <c r="D541" s="5">
        <v>500</v>
      </c>
      <c r="E541" s="101">
        <v>8940052</v>
      </c>
      <c r="F541" s="15" t="s">
        <v>603</v>
      </c>
      <c r="G541" s="183" t="s">
        <v>1106</v>
      </c>
    </row>
    <row r="542" spans="1:7" x14ac:dyDescent="0.2">
      <c r="A542" s="100">
        <v>9460038</v>
      </c>
      <c r="B542" s="15" t="s">
        <v>620</v>
      </c>
      <c r="C542" s="15" t="s">
        <v>242</v>
      </c>
      <c r="D542" s="5">
        <v>588</v>
      </c>
      <c r="E542" s="101">
        <v>8940052</v>
      </c>
      <c r="F542" s="15" t="s">
        <v>603</v>
      </c>
      <c r="G542" s="183" t="s">
        <v>1108</v>
      </c>
    </row>
    <row r="543" spans="1:7" x14ac:dyDescent="0.2">
      <c r="A543" s="100">
        <v>9469436</v>
      </c>
      <c r="B543" s="15" t="s">
        <v>2443</v>
      </c>
      <c r="C543" s="15" t="s">
        <v>249</v>
      </c>
      <c r="D543" s="5">
        <v>500</v>
      </c>
      <c r="E543" s="101">
        <v>8940052</v>
      </c>
      <c r="F543" s="15" t="s">
        <v>603</v>
      </c>
      <c r="G543" s="183" t="s">
        <v>1096</v>
      </c>
    </row>
    <row r="544" spans="1:7" x14ac:dyDescent="0.2">
      <c r="A544" s="100">
        <v>9467292</v>
      </c>
      <c r="B544" s="15" t="s">
        <v>1495</v>
      </c>
      <c r="C544" s="15" t="s">
        <v>258</v>
      </c>
      <c r="D544" s="5">
        <v>500</v>
      </c>
      <c r="E544" s="101">
        <v>8940052</v>
      </c>
      <c r="F544" s="15" t="s">
        <v>603</v>
      </c>
      <c r="G544" s="183" t="s">
        <v>1096</v>
      </c>
    </row>
    <row r="545" spans="1:7" x14ac:dyDescent="0.2">
      <c r="A545" s="100">
        <v>9469435</v>
      </c>
      <c r="B545" s="15" t="s">
        <v>3645</v>
      </c>
      <c r="C545" s="15" t="s">
        <v>168</v>
      </c>
      <c r="D545" s="5">
        <v>500</v>
      </c>
      <c r="E545" s="101">
        <v>8940052</v>
      </c>
      <c r="F545" s="15" t="s">
        <v>603</v>
      </c>
      <c r="G545" s="183" t="s">
        <v>1097</v>
      </c>
    </row>
    <row r="546" spans="1:7" x14ac:dyDescent="0.2">
      <c r="A546" s="100">
        <v>9461366</v>
      </c>
      <c r="B546" s="15" t="s">
        <v>1839</v>
      </c>
      <c r="C546" s="15" t="s">
        <v>253</v>
      </c>
      <c r="D546" s="5">
        <v>500</v>
      </c>
      <c r="E546" s="101">
        <v>8940052</v>
      </c>
      <c r="F546" s="15" t="s">
        <v>603</v>
      </c>
      <c r="G546" s="183" t="s">
        <v>1106</v>
      </c>
    </row>
    <row r="547" spans="1:7" x14ac:dyDescent="0.2">
      <c r="A547" s="100">
        <v>9468968</v>
      </c>
      <c r="B547" s="15" t="s">
        <v>2459</v>
      </c>
      <c r="C547" s="15" t="s">
        <v>2460</v>
      </c>
      <c r="D547" s="5">
        <v>500</v>
      </c>
      <c r="E547" s="101">
        <v>8940052</v>
      </c>
      <c r="F547" s="15" t="s">
        <v>603</v>
      </c>
      <c r="G547" s="183" t="s">
        <v>1097</v>
      </c>
    </row>
    <row r="548" spans="1:7" x14ac:dyDescent="0.2">
      <c r="A548" s="100">
        <v>9468969</v>
      </c>
      <c r="B548" s="15" t="s">
        <v>2465</v>
      </c>
      <c r="C548" s="15" t="s">
        <v>257</v>
      </c>
      <c r="D548" s="5">
        <v>500</v>
      </c>
      <c r="E548" s="101">
        <v>8940052</v>
      </c>
      <c r="F548" s="15" t="s">
        <v>603</v>
      </c>
      <c r="G548" s="183" t="s">
        <v>1097</v>
      </c>
    </row>
    <row r="549" spans="1:7" x14ac:dyDescent="0.2">
      <c r="A549" s="100">
        <v>9466899</v>
      </c>
      <c r="B549" s="15" t="s">
        <v>1512</v>
      </c>
      <c r="C549" s="15" t="s">
        <v>1513</v>
      </c>
      <c r="D549" s="5">
        <v>500</v>
      </c>
      <c r="E549" s="101">
        <v>8940052</v>
      </c>
      <c r="F549" s="15" t="s">
        <v>603</v>
      </c>
      <c r="G549" s="183" t="s">
        <v>1100</v>
      </c>
    </row>
    <row r="550" spans="1:7" x14ac:dyDescent="0.2">
      <c r="A550" s="100">
        <v>9469248</v>
      </c>
      <c r="B550" s="15" t="s">
        <v>2484</v>
      </c>
      <c r="C550" s="15" t="s">
        <v>249</v>
      </c>
      <c r="D550" s="5">
        <v>500</v>
      </c>
      <c r="E550" s="101">
        <v>8940052</v>
      </c>
      <c r="F550" s="15" t="s">
        <v>603</v>
      </c>
      <c r="G550" s="183" t="s">
        <v>1097</v>
      </c>
    </row>
    <row r="551" spans="1:7" x14ac:dyDescent="0.2">
      <c r="A551" s="100">
        <v>9461489</v>
      </c>
      <c r="B551" s="15" t="s">
        <v>1518</v>
      </c>
      <c r="C551" s="15" t="s">
        <v>1519</v>
      </c>
      <c r="D551" s="5">
        <v>500</v>
      </c>
      <c r="E551" s="101">
        <v>8940052</v>
      </c>
      <c r="F551" s="15" t="s">
        <v>603</v>
      </c>
      <c r="G551" s="183" t="s">
        <v>1091</v>
      </c>
    </row>
    <row r="552" spans="1:7" x14ac:dyDescent="0.2">
      <c r="A552" s="100">
        <v>9467214</v>
      </c>
      <c r="B552" s="15" t="s">
        <v>1524</v>
      </c>
      <c r="C552" s="15" t="s">
        <v>202</v>
      </c>
      <c r="D552" s="5">
        <v>500</v>
      </c>
      <c r="E552" s="101">
        <v>8940052</v>
      </c>
      <c r="F552" s="15" t="s">
        <v>603</v>
      </c>
      <c r="G552" s="183" t="s">
        <v>1100</v>
      </c>
    </row>
    <row r="553" spans="1:7" x14ac:dyDescent="0.2">
      <c r="A553" s="100">
        <v>9467690</v>
      </c>
      <c r="B553" s="15" t="s">
        <v>1145</v>
      </c>
      <c r="C553" s="15" t="s">
        <v>223</v>
      </c>
      <c r="D553" s="5">
        <v>582</v>
      </c>
      <c r="E553" s="101">
        <v>8940052</v>
      </c>
      <c r="F553" s="15" t="s">
        <v>603</v>
      </c>
      <c r="G553" s="183" t="s">
        <v>1096</v>
      </c>
    </row>
    <row r="554" spans="1:7" x14ac:dyDescent="0.2">
      <c r="A554" s="100">
        <v>9469434</v>
      </c>
      <c r="B554" s="15" t="s">
        <v>2498</v>
      </c>
      <c r="C554" s="15" t="s">
        <v>874</v>
      </c>
      <c r="D554" s="5">
        <v>500</v>
      </c>
      <c r="E554" s="101">
        <v>8940052</v>
      </c>
      <c r="F554" s="15" t="s">
        <v>603</v>
      </c>
      <c r="G554" s="183" t="s">
        <v>1097</v>
      </c>
    </row>
    <row r="555" spans="1:7" x14ac:dyDescent="0.2">
      <c r="A555" s="100">
        <v>9462485</v>
      </c>
      <c r="B555" s="15" t="s">
        <v>712</v>
      </c>
      <c r="C555" s="15" t="s">
        <v>175</v>
      </c>
      <c r="D555" s="5">
        <v>767</v>
      </c>
      <c r="E555" s="101">
        <v>8940052</v>
      </c>
      <c r="F555" s="15" t="s">
        <v>603</v>
      </c>
      <c r="G555" s="183" t="s">
        <v>1106</v>
      </c>
    </row>
    <row r="556" spans="1:7" x14ac:dyDescent="0.2">
      <c r="A556" s="100">
        <v>9469190</v>
      </c>
      <c r="B556" s="15" t="s">
        <v>2504</v>
      </c>
      <c r="C556" s="15" t="s">
        <v>198</v>
      </c>
      <c r="D556" s="5">
        <v>500</v>
      </c>
      <c r="E556" s="101">
        <v>8940052</v>
      </c>
      <c r="F556" s="15" t="s">
        <v>603</v>
      </c>
      <c r="G556" s="183" t="s">
        <v>1132</v>
      </c>
    </row>
    <row r="557" spans="1:7" x14ac:dyDescent="0.2">
      <c r="A557" s="100">
        <v>9468970</v>
      </c>
      <c r="B557" s="15" t="s">
        <v>2505</v>
      </c>
      <c r="C557" s="15" t="s">
        <v>1251</v>
      </c>
      <c r="D557" s="5">
        <v>500</v>
      </c>
      <c r="E557" s="101">
        <v>8940052</v>
      </c>
      <c r="F557" s="15" t="s">
        <v>603</v>
      </c>
      <c r="G557" s="183" t="s">
        <v>1097</v>
      </c>
    </row>
    <row r="558" spans="1:7" x14ac:dyDescent="0.2">
      <c r="A558" s="100">
        <v>9464081</v>
      </c>
      <c r="B558" s="15" t="s">
        <v>756</v>
      </c>
      <c r="C558" s="15" t="s">
        <v>197</v>
      </c>
      <c r="D558" s="5">
        <v>523</v>
      </c>
      <c r="E558" s="101">
        <v>8940052</v>
      </c>
      <c r="F558" s="15" t="s">
        <v>603</v>
      </c>
      <c r="G558" s="183" t="s">
        <v>1108</v>
      </c>
    </row>
    <row r="559" spans="1:7" x14ac:dyDescent="0.2">
      <c r="A559" s="100">
        <v>9465983</v>
      </c>
      <c r="B559" s="15" t="s">
        <v>1529</v>
      </c>
      <c r="C559" s="15" t="s">
        <v>752</v>
      </c>
      <c r="D559" s="5">
        <v>500</v>
      </c>
      <c r="E559" s="101">
        <v>8940052</v>
      </c>
      <c r="F559" s="15" t="s">
        <v>603</v>
      </c>
      <c r="G559" s="183" t="s">
        <v>1093</v>
      </c>
    </row>
    <row r="560" spans="1:7" x14ac:dyDescent="0.2">
      <c r="A560" s="100">
        <v>9461270</v>
      </c>
      <c r="B560" s="15" t="s">
        <v>1529</v>
      </c>
      <c r="C560" s="15" t="s">
        <v>168</v>
      </c>
      <c r="D560" s="5">
        <v>500</v>
      </c>
      <c r="E560" s="101">
        <v>8940052</v>
      </c>
      <c r="F560" s="15" t="s">
        <v>603</v>
      </c>
      <c r="G560" s="183" t="s">
        <v>1091</v>
      </c>
    </row>
    <row r="561" spans="1:7" x14ac:dyDescent="0.2">
      <c r="A561" s="100">
        <v>9467042</v>
      </c>
      <c r="B561" s="15" t="s">
        <v>1535</v>
      </c>
      <c r="C561" s="15" t="s">
        <v>242</v>
      </c>
      <c r="D561" s="5">
        <v>500</v>
      </c>
      <c r="E561" s="101">
        <v>8940052</v>
      </c>
      <c r="F561" s="15" t="s">
        <v>603</v>
      </c>
      <c r="G561" s="183" t="s">
        <v>1096</v>
      </c>
    </row>
    <row r="562" spans="1:7" x14ac:dyDescent="0.2">
      <c r="A562" s="100">
        <v>9469025</v>
      </c>
      <c r="B562" s="15" t="s">
        <v>2522</v>
      </c>
      <c r="C562" s="15" t="s">
        <v>564</v>
      </c>
      <c r="D562" s="5">
        <v>500</v>
      </c>
      <c r="E562" s="101">
        <v>8940052</v>
      </c>
      <c r="F562" s="15" t="s">
        <v>603</v>
      </c>
      <c r="G562" s="183" t="s">
        <v>1097</v>
      </c>
    </row>
    <row r="563" spans="1:7" x14ac:dyDescent="0.2">
      <c r="A563" s="100">
        <v>9466846</v>
      </c>
      <c r="B563" s="15" t="s">
        <v>3294</v>
      </c>
      <c r="C563" s="15" t="s">
        <v>3657</v>
      </c>
      <c r="D563" s="5">
        <v>500</v>
      </c>
      <c r="E563" s="101">
        <v>8940052</v>
      </c>
      <c r="F563" s="15" t="s">
        <v>603</v>
      </c>
      <c r="G563" s="183" t="s">
        <v>1100</v>
      </c>
    </row>
    <row r="564" spans="1:7" x14ac:dyDescent="0.2">
      <c r="A564" s="100">
        <v>9466822</v>
      </c>
      <c r="B564" s="15" t="s">
        <v>1545</v>
      </c>
      <c r="C564" s="15" t="s">
        <v>183</v>
      </c>
      <c r="D564" s="5">
        <v>500</v>
      </c>
      <c r="E564" s="101">
        <v>8940052</v>
      </c>
      <c r="F564" s="15" t="s">
        <v>603</v>
      </c>
      <c r="G564" s="183" t="s">
        <v>1104</v>
      </c>
    </row>
    <row r="565" spans="1:7" x14ac:dyDescent="0.2">
      <c r="A565" s="100">
        <v>9468971</v>
      </c>
      <c r="B565" s="15" t="s">
        <v>2546</v>
      </c>
      <c r="C565" s="15" t="s">
        <v>253</v>
      </c>
      <c r="D565" s="5">
        <v>500</v>
      </c>
      <c r="E565" s="101">
        <v>8940052</v>
      </c>
      <c r="F565" s="15" t="s">
        <v>603</v>
      </c>
      <c r="G565" s="183" t="s">
        <v>1097</v>
      </c>
    </row>
    <row r="566" spans="1:7" x14ac:dyDescent="0.2">
      <c r="A566" s="100">
        <v>9463823</v>
      </c>
      <c r="B566" s="15" t="s">
        <v>759</v>
      </c>
      <c r="C566" s="15" t="s">
        <v>353</v>
      </c>
      <c r="D566" s="5">
        <v>521</v>
      </c>
      <c r="E566" s="101">
        <v>8940052</v>
      </c>
      <c r="F566" s="15" t="s">
        <v>603</v>
      </c>
      <c r="G566" s="183" t="s">
        <v>1100</v>
      </c>
    </row>
    <row r="567" spans="1:7" x14ac:dyDescent="0.2">
      <c r="A567" s="100">
        <v>9469254</v>
      </c>
      <c r="B567" s="15" t="s">
        <v>2565</v>
      </c>
      <c r="C567" s="15" t="s">
        <v>542</v>
      </c>
      <c r="D567" s="5">
        <v>500</v>
      </c>
      <c r="E567" s="101">
        <v>8940052</v>
      </c>
      <c r="F567" s="15" t="s">
        <v>603</v>
      </c>
      <c r="G567" s="183" t="s">
        <v>1093</v>
      </c>
    </row>
    <row r="568" spans="1:7" x14ac:dyDescent="0.2">
      <c r="A568" s="100">
        <v>9467107</v>
      </c>
      <c r="B568" s="15" t="s">
        <v>1560</v>
      </c>
      <c r="C568" s="15" t="s">
        <v>281</v>
      </c>
      <c r="D568" s="5">
        <v>500</v>
      </c>
      <c r="E568" s="101">
        <v>8940052</v>
      </c>
      <c r="F568" s="15" t="s">
        <v>603</v>
      </c>
      <c r="G568" s="183" t="s">
        <v>1093</v>
      </c>
    </row>
    <row r="569" spans="1:7" x14ac:dyDescent="0.2">
      <c r="A569" s="100">
        <v>9466423</v>
      </c>
      <c r="B569" s="15" t="s">
        <v>984</v>
      </c>
      <c r="C569" s="15" t="s">
        <v>187</v>
      </c>
      <c r="D569" s="5">
        <v>573</v>
      </c>
      <c r="E569" s="101">
        <v>8940052</v>
      </c>
      <c r="F569" s="15" t="s">
        <v>603</v>
      </c>
      <c r="G569" s="183" t="s">
        <v>1104</v>
      </c>
    </row>
    <row r="570" spans="1:7" x14ac:dyDescent="0.2">
      <c r="A570" s="100">
        <v>9468972</v>
      </c>
      <c r="B570" s="15" t="s">
        <v>2586</v>
      </c>
      <c r="C570" s="15" t="s">
        <v>257</v>
      </c>
      <c r="D570" s="5">
        <v>500</v>
      </c>
      <c r="E570" s="101">
        <v>8940052</v>
      </c>
      <c r="F570" s="15" t="s">
        <v>603</v>
      </c>
      <c r="G570" s="183" t="s">
        <v>1093</v>
      </c>
    </row>
    <row r="571" spans="1:7" x14ac:dyDescent="0.2">
      <c r="A571" s="100">
        <v>9469457</v>
      </c>
      <c r="B571" s="15" t="s">
        <v>2589</v>
      </c>
      <c r="C571" s="15" t="s">
        <v>195</v>
      </c>
      <c r="D571" s="5">
        <v>500</v>
      </c>
      <c r="E571" s="101">
        <v>8940052</v>
      </c>
      <c r="F571" s="15" t="s">
        <v>603</v>
      </c>
      <c r="G571" s="183" t="s">
        <v>1102</v>
      </c>
    </row>
    <row r="572" spans="1:7" x14ac:dyDescent="0.2">
      <c r="A572" s="100">
        <v>9467584</v>
      </c>
      <c r="B572" s="15" t="s">
        <v>684</v>
      </c>
      <c r="C572" s="15" t="s">
        <v>445</v>
      </c>
      <c r="D572" s="5">
        <v>500</v>
      </c>
      <c r="E572" s="101">
        <v>8940052</v>
      </c>
      <c r="F572" s="15" t="s">
        <v>603</v>
      </c>
      <c r="G572" s="183" t="s">
        <v>1093</v>
      </c>
    </row>
    <row r="573" spans="1:7" x14ac:dyDescent="0.2">
      <c r="A573" s="100">
        <v>9462137</v>
      </c>
      <c r="B573" s="15" t="s">
        <v>3314</v>
      </c>
      <c r="C573" s="15" t="s">
        <v>3315</v>
      </c>
      <c r="D573" s="5">
        <v>500</v>
      </c>
      <c r="E573" s="101">
        <v>8940052</v>
      </c>
      <c r="F573" s="15" t="s">
        <v>603</v>
      </c>
      <c r="G573" s="183" t="s">
        <v>1106</v>
      </c>
    </row>
    <row r="574" spans="1:7" x14ac:dyDescent="0.2">
      <c r="A574" s="100">
        <v>9468790</v>
      </c>
      <c r="B574" s="15" t="s">
        <v>2094</v>
      </c>
      <c r="C574" s="15" t="s">
        <v>2017</v>
      </c>
      <c r="D574" s="5">
        <v>500</v>
      </c>
      <c r="E574" s="101">
        <v>8940052</v>
      </c>
      <c r="F574" s="15" t="s">
        <v>603</v>
      </c>
      <c r="G574" s="183" t="s">
        <v>1097</v>
      </c>
    </row>
    <row r="575" spans="1:7" x14ac:dyDescent="0.2">
      <c r="A575" s="100">
        <v>9468791</v>
      </c>
      <c r="B575" s="15" t="s">
        <v>2094</v>
      </c>
      <c r="C575" s="15" t="s">
        <v>2095</v>
      </c>
      <c r="D575" s="5">
        <v>500</v>
      </c>
      <c r="E575" s="101">
        <v>8940052</v>
      </c>
      <c r="F575" s="15" t="s">
        <v>603</v>
      </c>
      <c r="G575" s="183" t="s">
        <v>1093</v>
      </c>
    </row>
    <row r="576" spans="1:7" x14ac:dyDescent="0.2">
      <c r="A576" s="100">
        <v>9459121</v>
      </c>
      <c r="B576" s="15" t="s">
        <v>577</v>
      </c>
      <c r="C576" s="15" t="s">
        <v>254</v>
      </c>
      <c r="D576" s="5">
        <v>587</v>
      </c>
      <c r="E576" s="101">
        <v>8940052</v>
      </c>
      <c r="F576" s="15" t="s">
        <v>603</v>
      </c>
      <c r="G576" s="183" t="s">
        <v>1108</v>
      </c>
    </row>
    <row r="577" spans="1:7" x14ac:dyDescent="0.2">
      <c r="A577" s="100">
        <v>9468973</v>
      </c>
      <c r="B577" s="15" t="s">
        <v>2594</v>
      </c>
      <c r="C577" s="15" t="s">
        <v>278</v>
      </c>
      <c r="D577" s="5">
        <v>500</v>
      </c>
      <c r="E577" s="101">
        <v>8940052</v>
      </c>
      <c r="F577" s="15" t="s">
        <v>603</v>
      </c>
      <c r="G577" s="183" t="s">
        <v>1104</v>
      </c>
    </row>
    <row r="578" spans="1:7" x14ac:dyDescent="0.2">
      <c r="A578" s="100">
        <v>9467105</v>
      </c>
      <c r="B578" s="15" t="s">
        <v>1567</v>
      </c>
      <c r="C578" s="15" t="s">
        <v>1568</v>
      </c>
      <c r="D578" s="5">
        <v>500</v>
      </c>
      <c r="E578" s="101">
        <v>8940052</v>
      </c>
      <c r="F578" s="15" t="s">
        <v>603</v>
      </c>
      <c r="G578" s="183" t="s">
        <v>1096</v>
      </c>
    </row>
    <row r="579" spans="1:7" x14ac:dyDescent="0.2">
      <c r="A579" s="100">
        <v>9468974</v>
      </c>
      <c r="B579" s="15" t="s">
        <v>1567</v>
      </c>
      <c r="C579" s="15" t="s">
        <v>705</v>
      </c>
      <c r="D579" s="5">
        <v>500</v>
      </c>
      <c r="E579" s="101">
        <v>8940052</v>
      </c>
      <c r="F579" s="15" t="s">
        <v>603</v>
      </c>
      <c r="G579" s="183" t="s">
        <v>1097</v>
      </c>
    </row>
    <row r="580" spans="1:7" x14ac:dyDescent="0.2">
      <c r="A580" s="100">
        <v>9454441</v>
      </c>
      <c r="B580" s="15" t="s">
        <v>1575</v>
      </c>
      <c r="C580" s="15" t="s">
        <v>202</v>
      </c>
      <c r="D580" s="5">
        <v>571</v>
      </c>
      <c r="E580" s="101">
        <v>8940052</v>
      </c>
      <c r="F580" s="15" t="s">
        <v>603</v>
      </c>
      <c r="G580" s="183" t="s">
        <v>1108</v>
      </c>
    </row>
    <row r="581" spans="1:7" x14ac:dyDescent="0.2">
      <c r="A581" s="100">
        <v>9459684</v>
      </c>
      <c r="B581" s="15" t="s">
        <v>426</v>
      </c>
      <c r="C581" s="15" t="s">
        <v>222</v>
      </c>
      <c r="D581" s="5">
        <v>500</v>
      </c>
      <c r="E581" s="101">
        <v>8940052</v>
      </c>
      <c r="F581" s="15" t="s">
        <v>603</v>
      </c>
      <c r="G581" s="183" t="s">
        <v>1091</v>
      </c>
    </row>
    <row r="582" spans="1:7" x14ac:dyDescent="0.2">
      <c r="A582" s="100">
        <v>9469712</v>
      </c>
      <c r="B582" s="15" t="s">
        <v>2641</v>
      </c>
      <c r="C582" s="15" t="s">
        <v>2642</v>
      </c>
      <c r="D582" s="5">
        <v>500</v>
      </c>
      <c r="E582" s="101">
        <v>8940052</v>
      </c>
      <c r="F582" s="15" t="s">
        <v>603</v>
      </c>
      <c r="G582" s="183" t="s">
        <v>1097</v>
      </c>
    </row>
    <row r="583" spans="1:7" x14ac:dyDescent="0.2">
      <c r="A583" s="100">
        <v>9460984</v>
      </c>
      <c r="B583" s="15" t="s">
        <v>630</v>
      </c>
      <c r="C583" s="15" t="s">
        <v>444</v>
      </c>
      <c r="D583" s="5">
        <v>739</v>
      </c>
      <c r="E583" s="101">
        <v>8940052</v>
      </c>
      <c r="F583" s="15" t="s">
        <v>603</v>
      </c>
      <c r="G583" s="183" t="s">
        <v>1108</v>
      </c>
    </row>
    <row r="584" spans="1:7" x14ac:dyDescent="0.2">
      <c r="A584" s="100">
        <v>9468975</v>
      </c>
      <c r="B584" s="15" t="s">
        <v>3564</v>
      </c>
      <c r="C584" s="15" t="s">
        <v>2649</v>
      </c>
      <c r="D584" s="5">
        <v>500</v>
      </c>
      <c r="E584" s="101">
        <v>8940052</v>
      </c>
      <c r="F584" s="15" t="s">
        <v>603</v>
      </c>
      <c r="G584" s="183" t="s">
        <v>1096</v>
      </c>
    </row>
    <row r="585" spans="1:7" x14ac:dyDescent="0.2">
      <c r="A585" s="100">
        <v>9469192</v>
      </c>
      <c r="B585" s="15" t="s">
        <v>1585</v>
      </c>
      <c r="C585" s="15" t="s">
        <v>741</v>
      </c>
      <c r="D585" s="5">
        <v>500</v>
      </c>
      <c r="E585" s="101">
        <v>8940052</v>
      </c>
      <c r="F585" s="15" t="s">
        <v>603</v>
      </c>
      <c r="G585" s="183" t="s">
        <v>1097</v>
      </c>
    </row>
    <row r="586" spans="1:7" x14ac:dyDescent="0.2">
      <c r="A586" s="100">
        <v>9469193</v>
      </c>
      <c r="B586" s="15" t="s">
        <v>1585</v>
      </c>
      <c r="C586" s="15" t="s">
        <v>270</v>
      </c>
      <c r="D586" s="5">
        <v>500</v>
      </c>
      <c r="E586" s="101">
        <v>8940052</v>
      </c>
      <c r="F586" s="15" t="s">
        <v>603</v>
      </c>
      <c r="G586" s="183" t="s">
        <v>1097</v>
      </c>
    </row>
    <row r="587" spans="1:7" x14ac:dyDescent="0.2">
      <c r="A587" s="100">
        <v>9468979</v>
      </c>
      <c r="B587" s="15" t="s">
        <v>2656</v>
      </c>
      <c r="C587" s="15" t="s">
        <v>2657</v>
      </c>
      <c r="D587" s="5">
        <v>500</v>
      </c>
      <c r="E587" s="101">
        <v>8940052</v>
      </c>
      <c r="F587" s="15" t="s">
        <v>603</v>
      </c>
      <c r="G587" s="183" t="s">
        <v>1096</v>
      </c>
    </row>
    <row r="588" spans="1:7" x14ac:dyDescent="0.2">
      <c r="A588" s="100">
        <v>9460226</v>
      </c>
      <c r="B588" s="15" t="s">
        <v>1868</v>
      </c>
      <c r="C588" s="15" t="s">
        <v>242</v>
      </c>
      <c r="D588" s="5">
        <v>500</v>
      </c>
      <c r="E588" s="101">
        <v>8940052</v>
      </c>
      <c r="F588" s="15" t="s">
        <v>603</v>
      </c>
      <c r="G588" s="183" t="s">
        <v>1091</v>
      </c>
    </row>
    <row r="589" spans="1:7" x14ac:dyDescent="0.2">
      <c r="A589" s="100">
        <v>9469475</v>
      </c>
      <c r="B589" s="15" t="s">
        <v>2661</v>
      </c>
      <c r="C589" s="15" t="s">
        <v>175</v>
      </c>
      <c r="D589" s="5">
        <v>500</v>
      </c>
      <c r="E589" s="101">
        <v>8940052</v>
      </c>
      <c r="F589" s="15" t="s">
        <v>603</v>
      </c>
      <c r="G589" s="183" t="s">
        <v>1097</v>
      </c>
    </row>
    <row r="590" spans="1:7" x14ac:dyDescent="0.2">
      <c r="A590" s="100">
        <v>9469873</v>
      </c>
      <c r="B590" s="15" t="s">
        <v>2667</v>
      </c>
      <c r="C590" s="15" t="s">
        <v>189</v>
      </c>
      <c r="D590" s="5">
        <v>500</v>
      </c>
      <c r="E590" s="101">
        <v>8940052</v>
      </c>
      <c r="F590" s="15" t="s">
        <v>603</v>
      </c>
      <c r="G590" s="183" t="s">
        <v>1096</v>
      </c>
    </row>
    <row r="591" spans="1:7" x14ac:dyDescent="0.2">
      <c r="A591" s="100">
        <v>9468976</v>
      </c>
      <c r="B591" s="15" t="s">
        <v>2669</v>
      </c>
      <c r="C591" s="15" t="s">
        <v>202</v>
      </c>
      <c r="D591" s="5">
        <v>500</v>
      </c>
      <c r="E591" s="101">
        <v>8940052</v>
      </c>
      <c r="F591" s="15" t="s">
        <v>603</v>
      </c>
      <c r="G591" s="183" t="s">
        <v>1104</v>
      </c>
    </row>
    <row r="592" spans="1:7" x14ac:dyDescent="0.2">
      <c r="A592" s="100">
        <v>9468977</v>
      </c>
      <c r="B592" s="15" t="s">
        <v>2669</v>
      </c>
      <c r="C592" s="15" t="s">
        <v>1552</v>
      </c>
      <c r="D592" s="5">
        <v>500</v>
      </c>
      <c r="E592" s="101">
        <v>8940052</v>
      </c>
      <c r="F592" s="15" t="s">
        <v>603</v>
      </c>
      <c r="G592" s="183" t="s">
        <v>1097</v>
      </c>
    </row>
    <row r="593" spans="1:7" x14ac:dyDescent="0.2">
      <c r="A593" s="100">
        <v>9467093</v>
      </c>
      <c r="B593" s="15" t="s">
        <v>1592</v>
      </c>
      <c r="C593" s="15" t="s">
        <v>307</v>
      </c>
      <c r="D593" s="5">
        <v>500</v>
      </c>
      <c r="E593" s="101">
        <v>8940052</v>
      </c>
      <c r="F593" s="15" t="s">
        <v>603</v>
      </c>
      <c r="G593" s="183" t="s">
        <v>1093</v>
      </c>
    </row>
    <row r="594" spans="1:7" x14ac:dyDescent="0.2">
      <c r="A594" s="100">
        <v>9467094</v>
      </c>
      <c r="B594" s="15" t="s">
        <v>1592</v>
      </c>
      <c r="C594" s="15" t="s">
        <v>174</v>
      </c>
      <c r="D594" s="5">
        <v>500</v>
      </c>
      <c r="E594" s="101">
        <v>8940052</v>
      </c>
      <c r="F594" s="15" t="s">
        <v>603</v>
      </c>
      <c r="G594" s="183" t="s">
        <v>1093</v>
      </c>
    </row>
    <row r="595" spans="1:7" x14ac:dyDescent="0.2">
      <c r="A595" s="100">
        <v>9469473</v>
      </c>
      <c r="B595" s="15" t="s">
        <v>2677</v>
      </c>
      <c r="C595" s="15" t="s">
        <v>1787</v>
      </c>
      <c r="D595" s="5">
        <v>500</v>
      </c>
      <c r="E595" s="101">
        <v>8940052</v>
      </c>
      <c r="F595" s="15" t="s">
        <v>603</v>
      </c>
      <c r="G595" s="183" t="s">
        <v>1097</v>
      </c>
    </row>
    <row r="596" spans="1:7" x14ac:dyDescent="0.2">
      <c r="A596" s="100">
        <v>9467103</v>
      </c>
      <c r="B596" s="15" t="s">
        <v>1597</v>
      </c>
      <c r="C596" s="15" t="s">
        <v>607</v>
      </c>
      <c r="D596" s="5">
        <v>500</v>
      </c>
      <c r="E596" s="101">
        <v>8940052</v>
      </c>
      <c r="F596" s="15" t="s">
        <v>603</v>
      </c>
      <c r="G596" s="183" t="s">
        <v>1093</v>
      </c>
    </row>
    <row r="597" spans="1:7" x14ac:dyDescent="0.2">
      <c r="A597" s="100">
        <v>9468978</v>
      </c>
      <c r="B597" s="15" t="s">
        <v>1597</v>
      </c>
      <c r="C597" s="15" t="s">
        <v>484</v>
      </c>
      <c r="D597" s="5">
        <v>500</v>
      </c>
      <c r="E597" s="101">
        <v>8940052</v>
      </c>
      <c r="F597" s="15" t="s">
        <v>603</v>
      </c>
      <c r="G597" s="183" t="s">
        <v>1093</v>
      </c>
    </row>
    <row r="598" spans="1:7" x14ac:dyDescent="0.2">
      <c r="A598" s="100">
        <v>9454442</v>
      </c>
      <c r="B598" s="15" t="s">
        <v>1874</v>
      </c>
      <c r="C598" s="15" t="s">
        <v>363</v>
      </c>
      <c r="D598" s="5">
        <v>500</v>
      </c>
      <c r="E598" s="101">
        <v>8940052</v>
      </c>
      <c r="F598" s="15" t="s">
        <v>603</v>
      </c>
      <c r="G598" s="183" t="s">
        <v>1091</v>
      </c>
    </row>
    <row r="599" spans="1:7" x14ac:dyDescent="0.2">
      <c r="A599" s="100">
        <v>9469526</v>
      </c>
      <c r="B599" s="15" t="s">
        <v>2696</v>
      </c>
      <c r="C599" s="15" t="s">
        <v>531</v>
      </c>
      <c r="D599" s="5">
        <v>500</v>
      </c>
      <c r="E599" s="101">
        <v>8940052</v>
      </c>
      <c r="F599" s="15" t="s">
        <v>603</v>
      </c>
      <c r="G599" s="183" t="s">
        <v>1097</v>
      </c>
    </row>
    <row r="600" spans="1:7" x14ac:dyDescent="0.2">
      <c r="A600" s="100">
        <v>9469470</v>
      </c>
      <c r="B600" s="15" t="s">
        <v>2697</v>
      </c>
      <c r="C600" s="15" t="s">
        <v>253</v>
      </c>
      <c r="D600" s="5">
        <v>500</v>
      </c>
      <c r="E600" s="101">
        <v>8940052</v>
      </c>
      <c r="F600" s="15" t="s">
        <v>603</v>
      </c>
      <c r="G600" s="183" t="s">
        <v>1097</v>
      </c>
    </row>
    <row r="601" spans="1:7" x14ac:dyDescent="0.2">
      <c r="A601" s="100">
        <v>9459594</v>
      </c>
      <c r="B601" s="15" t="s">
        <v>454</v>
      </c>
      <c r="C601" s="15" t="s">
        <v>253</v>
      </c>
      <c r="D601" s="5">
        <v>635</v>
      </c>
      <c r="E601" s="101">
        <v>8940052</v>
      </c>
      <c r="F601" s="15" t="s">
        <v>603</v>
      </c>
      <c r="G601" s="183" t="s">
        <v>1114</v>
      </c>
    </row>
    <row r="602" spans="1:7" x14ac:dyDescent="0.2">
      <c r="A602" s="100">
        <v>9461365</v>
      </c>
      <c r="B602" s="15" t="s">
        <v>454</v>
      </c>
      <c r="C602" s="15" t="s">
        <v>768</v>
      </c>
      <c r="D602" s="5">
        <v>521</v>
      </c>
      <c r="E602" s="101">
        <v>8940052</v>
      </c>
      <c r="F602" s="15" t="s">
        <v>603</v>
      </c>
      <c r="G602" s="183" t="s">
        <v>1108</v>
      </c>
    </row>
    <row r="603" spans="1:7" x14ac:dyDescent="0.2">
      <c r="A603" s="100">
        <v>9459292</v>
      </c>
      <c r="B603" s="15" t="s">
        <v>309</v>
      </c>
      <c r="C603" s="15" t="s">
        <v>248</v>
      </c>
      <c r="D603" s="5">
        <v>1162</v>
      </c>
      <c r="E603" s="101">
        <v>8940052</v>
      </c>
      <c r="F603" s="15" t="s">
        <v>603</v>
      </c>
      <c r="G603" s="183" t="s">
        <v>1106</v>
      </c>
    </row>
    <row r="604" spans="1:7" x14ac:dyDescent="0.2">
      <c r="A604" s="100">
        <v>9469252</v>
      </c>
      <c r="B604" s="15" t="s">
        <v>2704</v>
      </c>
      <c r="C604" s="15" t="s">
        <v>607</v>
      </c>
      <c r="D604" s="5">
        <v>500</v>
      </c>
      <c r="E604" s="101">
        <v>8940052</v>
      </c>
      <c r="F604" s="15" t="s">
        <v>603</v>
      </c>
      <c r="G604" s="183" t="s">
        <v>1096</v>
      </c>
    </row>
    <row r="605" spans="1:7" x14ac:dyDescent="0.2">
      <c r="A605" s="100">
        <v>9456360</v>
      </c>
      <c r="B605" s="15" t="s">
        <v>314</v>
      </c>
      <c r="C605" s="15" t="s">
        <v>315</v>
      </c>
      <c r="D605" s="5">
        <v>1680</v>
      </c>
      <c r="E605" s="101">
        <v>8940052</v>
      </c>
      <c r="F605" s="15" t="s">
        <v>603</v>
      </c>
      <c r="G605" s="183" t="s">
        <v>1132</v>
      </c>
    </row>
    <row r="606" spans="1:7" x14ac:dyDescent="0.2">
      <c r="A606" s="100">
        <v>9468980</v>
      </c>
      <c r="B606" s="15" t="s">
        <v>2710</v>
      </c>
      <c r="C606" s="15" t="s">
        <v>2711</v>
      </c>
      <c r="D606" s="5">
        <v>500</v>
      </c>
      <c r="E606" s="101">
        <v>8940052</v>
      </c>
      <c r="F606" s="15" t="s">
        <v>603</v>
      </c>
      <c r="G606" s="183" t="s">
        <v>1097</v>
      </c>
    </row>
    <row r="607" spans="1:7" x14ac:dyDescent="0.2">
      <c r="A607" s="100">
        <v>9467585</v>
      </c>
      <c r="B607" s="15" t="s">
        <v>3367</v>
      </c>
      <c r="C607" s="15" t="s">
        <v>867</v>
      </c>
      <c r="D607" s="5">
        <v>500</v>
      </c>
      <c r="E607" s="101">
        <v>8940052</v>
      </c>
      <c r="F607" s="15" t="s">
        <v>603</v>
      </c>
      <c r="G607" s="183" t="s">
        <v>1104</v>
      </c>
    </row>
    <row r="608" spans="1:7" x14ac:dyDescent="0.2">
      <c r="A608" s="100">
        <v>9460314</v>
      </c>
      <c r="B608" s="15" t="s">
        <v>2715</v>
      </c>
      <c r="C608" s="15" t="s">
        <v>167</v>
      </c>
      <c r="D608" s="5">
        <v>500</v>
      </c>
      <c r="E608" s="101">
        <v>8940052</v>
      </c>
      <c r="F608" s="15" t="s">
        <v>603</v>
      </c>
      <c r="G608" s="183" t="s">
        <v>1091</v>
      </c>
    </row>
    <row r="609" spans="1:7" x14ac:dyDescent="0.2">
      <c r="A609" s="100">
        <v>9465806</v>
      </c>
      <c r="B609" s="15" t="s">
        <v>1616</v>
      </c>
      <c r="C609" s="15" t="s">
        <v>659</v>
      </c>
      <c r="D609" s="5">
        <v>500</v>
      </c>
      <c r="E609" s="101">
        <v>8940052</v>
      </c>
      <c r="F609" s="15" t="s">
        <v>603</v>
      </c>
      <c r="G609" s="183" t="s">
        <v>1091</v>
      </c>
    </row>
    <row r="610" spans="1:7" x14ac:dyDescent="0.2">
      <c r="A610" s="100">
        <v>9468981</v>
      </c>
      <c r="B610" s="15" t="s">
        <v>2725</v>
      </c>
      <c r="C610" s="15" t="s">
        <v>197</v>
      </c>
      <c r="D610" s="5">
        <v>500</v>
      </c>
      <c r="E610" s="101">
        <v>8940052</v>
      </c>
      <c r="F610" s="15" t="s">
        <v>603</v>
      </c>
      <c r="G610" s="183" t="s">
        <v>1093</v>
      </c>
    </row>
    <row r="611" spans="1:7" x14ac:dyDescent="0.2">
      <c r="A611" s="100">
        <v>9467293</v>
      </c>
      <c r="B611" s="15" t="s">
        <v>1622</v>
      </c>
      <c r="C611" s="15" t="s">
        <v>564</v>
      </c>
      <c r="D611" s="5">
        <v>500</v>
      </c>
      <c r="E611" s="101">
        <v>8940052</v>
      </c>
      <c r="F611" s="15" t="s">
        <v>603</v>
      </c>
      <c r="G611" s="183" t="s">
        <v>1096</v>
      </c>
    </row>
    <row r="612" spans="1:7" x14ac:dyDescent="0.2">
      <c r="A612" s="100">
        <v>9469202</v>
      </c>
      <c r="B612" s="15" t="s">
        <v>2730</v>
      </c>
      <c r="C612" s="15" t="s">
        <v>205</v>
      </c>
      <c r="D612" s="5">
        <v>500</v>
      </c>
      <c r="E612" s="101">
        <v>8940052</v>
      </c>
      <c r="F612" s="15" t="s">
        <v>603</v>
      </c>
      <c r="G612" s="183" t="s">
        <v>1093</v>
      </c>
    </row>
    <row r="613" spans="1:7" x14ac:dyDescent="0.2">
      <c r="A613" s="100">
        <v>9468309</v>
      </c>
      <c r="B613" s="15" t="s">
        <v>1623</v>
      </c>
      <c r="C613" s="15" t="s">
        <v>2004</v>
      </c>
      <c r="D613" s="5">
        <v>500</v>
      </c>
      <c r="E613" s="101">
        <v>8940052</v>
      </c>
      <c r="F613" s="15" t="s">
        <v>603</v>
      </c>
      <c r="G613" s="183" t="s">
        <v>1097</v>
      </c>
    </row>
    <row r="614" spans="1:7" x14ac:dyDescent="0.2">
      <c r="A614" s="100">
        <v>9466814</v>
      </c>
      <c r="B614" s="15" t="s">
        <v>1623</v>
      </c>
      <c r="C614" s="15" t="s">
        <v>778</v>
      </c>
      <c r="D614" s="5">
        <v>575</v>
      </c>
      <c r="E614" s="101">
        <v>8940052</v>
      </c>
      <c r="F614" s="15" t="s">
        <v>603</v>
      </c>
      <c r="G614" s="183" t="s">
        <v>1093</v>
      </c>
    </row>
    <row r="615" spans="1:7" x14ac:dyDescent="0.2">
      <c r="A615" s="100">
        <v>9467118</v>
      </c>
      <c r="B615" s="15" t="s">
        <v>1624</v>
      </c>
      <c r="C615" s="15" t="s">
        <v>445</v>
      </c>
      <c r="D615" s="5">
        <v>500</v>
      </c>
      <c r="E615" s="101">
        <v>8940052</v>
      </c>
      <c r="F615" s="15" t="s">
        <v>603</v>
      </c>
      <c r="G615" s="183" t="s">
        <v>1106</v>
      </c>
    </row>
    <row r="616" spans="1:7" x14ac:dyDescent="0.2">
      <c r="A616" s="100">
        <v>9469948</v>
      </c>
      <c r="B616" s="15" t="s">
        <v>772</v>
      </c>
      <c r="C616" s="15" t="s">
        <v>175</v>
      </c>
      <c r="D616" s="5">
        <v>500</v>
      </c>
      <c r="E616" s="101">
        <v>8940052</v>
      </c>
      <c r="F616" s="15" t="s">
        <v>603</v>
      </c>
      <c r="G616" s="183" t="s">
        <v>1097</v>
      </c>
    </row>
    <row r="617" spans="1:7" x14ac:dyDescent="0.2">
      <c r="A617" s="100">
        <v>9469237</v>
      </c>
      <c r="B617" s="15" t="s">
        <v>2736</v>
      </c>
      <c r="C617" s="15" t="s">
        <v>194</v>
      </c>
      <c r="D617" s="5">
        <v>500</v>
      </c>
      <c r="E617" s="101">
        <v>8940052</v>
      </c>
      <c r="F617" s="15" t="s">
        <v>603</v>
      </c>
      <c r="G617" s="183" t="s">
        <v>1097</v>
      </c>
    </row>
    <row r="618" spans="1:7" x14ac:dyDescent="0.2">
      <c r="A618" s="100">
        <v>9467129</v>
      </c>
      <c r="B618" s="15" t="s">
        <v>2736</v>
      </c>
      <c r="C618" s="15" t="s">
        <v>775</v>
      </c>
      <c r="D618" s="5">
        <v>500</v>
      </c>
      <c r="E618" s="101">
        <v>8940052</v>
      </c>
      <c r="F618" s="15" t="s">
        <v>603</v>
      </c>
      <c r="G618" s="183" t="s">
        <v>1104</v>
      </c>
    </row>
    <row r="619" spans="1:7" x14ac:dyDescent="0.2">
      <c r="A619" s="100">
        <v>9469439</v>
      </c>
      <c r="B619" s="15" t="s">
        <v>1044</v>
      </c>
      <c r="C619" s="15" t="s">
        <v>2742</v>
      </c>
      <c r="D619" s="5">
        <v>500</v>
      </c>
      <c r="E619" s="101">
        <v>8940052</v>
      </c>
      <c r="F619" s="15" t="s">
        <v>603</v>
      </c>
      <c r="G619" s="183" t="s">
        <v>1097</v>
      </c>
    </row>
    <row r="620" spans="1:7" x14ac:dyDescent="0.2">
      <c r="A620" s="100">
        <v>9466892</v>
      </c>
      <c r="B620" s="15" t="s">
        <v>1631</v>
      </c>
      <c r="C620" s="15" t="s">
        <v>495</v>
      </c>
      <c r="D620" s="5">
        <v>500</v>
      </c>
      <c r="E620" s="101">
        <v>8940052</v>
      </c>
      <c r="F620" s="15" t="s">
        <v>603</v>
      </c>
      <c r="G620" s="183" t="s">
        <v>1091</v>
      </c>
    </row>
    <row r="621" spans="1:7" x14ac:dyDescent="0.2">
      <c r="A621" s="100">
        <v>9469540</v>
      </c>
      <c r="B621" s="15" t="s">
        <v>2762</v>
      </c>
      <c r="C621" s="15" t="s">
        <v>2763</v>
      </c>
      <c r="D621" s="5">
        <v>500</v>
      </c>
      <c r="E621" s="101">
        <v>8940052</v>
      </c>
      <c r="F621" s="15" t="s">
        <v>603</v>
      </c>
      <c r="G621" s="183" t="s">
        <v>1097</v>
      </c>
    </row>
    <row r="622" spans="1:7" x14ac:dyDescent="0.2">
      <c r="A622" s="100">
        <v>9469269</v>
      </c>
      <c r="B622" s="15" t="s">
        <v>2767</v>
      </c>
      <c r="C622" s="15" t="s">
        <v>289</v>
      </c>
      <c r="D622" s="5">
        <v>500</v>
      </c>
      <c r="E622" s="101">
        <v>8940052</v>
      </c>
      <c r="F622" s="15" t="s">
        <v>603</v>
      </c>
      <c r="G622" s="183" t="s">
        <v>1096</v>
      </c>
    </row>
    <row r="623" spans="1:7" x14ac:dyDescent="0.2">
      <c r="A623" s="100">
        <v>9459122</v>
      </c>
      <c r="B623" s="15" t="s">
        <v>893</v>
      </c>
      <c r="C623" s="15" t="s">
        <v>310</v>
      </c>
      <c r="D623" s="5">
        <v>500</v>
      </c>
      <c r="E623" s="101">
        <v>8940052</v>
      </c>
      <c r="F623" s="15" t="s">
        <v>603</v>
      </c>
      <c r="G623" s="183" t="s">
        <v>1104</v>
      </c>
    </row>
    <row r="624" spans="1:7" x14ac:dyDescent="0.2">
      <c r="A624" s="100">
        <v>9460901</v>
      </c>
      <c r="B624" s="15" t="s">
        <v>455</v>
      </c>
      <c r="C624" s="15" t="s">
        <v>193</v>
      </c>
      <c r="D624" s="5">
        <v>1233</v>
      </c>
      <c r="E624" s="101">
        <v>8940052</v>
      </c>
      <c r="F624" s="15" t="s">
        <v>603</v>
      </c>
      <c r="G624" s="183" t="s">
        <v>1102</v>
      </c>
    </row>
    <row r="625" spans="1:7" x14ac:dyDescent="0.2">
      <c r="A625" s="100">
        <v>9466070</v>
      </c>
      <c r="B625" s="15" t="s">
        <v>1638</v>
      </c>
      <c r="C625" s="15" t="s">
        <v>959</v>
      </c>
      <c r="D625" s="5">
        <v>500</v>
      </c>
      <c r="E625" s="101">
        <v>8940052</v>
      </c>
      <c r="F625" s="15" t="s">
        <v>603</v>
      </c>
      <c r="G625" s="183" t="s">
        <v>1100</v>
      </c>
    </row>
    <row r="626" spans="1:7" x14ac:dyDescent="0.2">
      <c r="A626" s="100">
        <v>9467739</v>
      </c>
      <c r="B626" s="15" t="s">
        <v>1638</v>
      </c>
      <c r="C626" s="15" t="s">
        <v>1382</v>
      </c>
      <c r="D626" s="5">
        <v>500</v>
      </c>
      <c r="E626" s="101">
        <v>8940052</v>
      </c>
      <c r="F626" s="15" t="s">
        <v>603</v>
      </c>
      <c r="G626" s="183" t="s">
        <v>1097</v>
      </c>
    </row>
    <row r="627" spans="1:7" x14ac:dyDescent="0.2">
      <c r="A627" s="100">
        <v>9469875</v>
      </c>
      <c r="B627" s="15" t="s">
        <v>2795</v>
      </c>
      <c r="C627" s="15" t="s">
        <v>175</v>
      </c>
      <c r="D627" s="5">
        <v>500</v>
      </c>
      <c r="E627" s="101">
        <v>8940052</v>
      </c>
      <c r="F627" s="15" t="s">
        <v>603</v>
      </c>
      <c r="G627" s="183" t="s">
        <v>1096</v>
      </c>
    </row>
    <row r="628" spans="1:7" x14ac:dyDescent="0.2">
      <c r="A628" s="100">
        <v>9463792</v>
      </c>
      <c r="B628" s="15" t="s">
        <v>3394</v>
      </c>
      <c r="C628" s="15" t="s">
        <v>787</v>
      </c>
      <c r="D628" s="5">
        <v>500</v>
      </c>
      <c r="E628" s="101">
        <v>8940052</v>
      </c>
      <c r="F628" s="15" t="s">
        <v>603</v>
      </c>
      <c r="G628" s="183" t="s">
        <v>1097</v>
      </c>
    </row>
    <row r="629" spans="1:7" x14ac:dyDescent="0.2">
      <c r="A629" s="100">
        <v>9467112</v>
      </c>
      <c r="B629" s="15" t="s">
        <v>1286</v>
      </c>
      <c r="C629" s="15" t="s">
        <v>1854</v>
      </c>
      <c r="D629" s="5">
        <v>500</v>
      </c>
      <c r="E629" s="101">
        <v>8940052</v>
      </c>
      <c r="F629" s="15" t="s">
        <v>603</v>
      </c>
      <c r="G629" s="183" t="s">
        <v>1104</v>
      </c>
    </row>
    <row r="630" spans="1:7" x14ac:dyDescent="0.2">
      <c r="A630" s="100">
        <v>9469874</v>
      </c>
      <c r="B630" s="15" t="s">
        <v>2799</v>
      </c>
      <c r="C630" s="15" t="s">
        <v>2800</v>
      </c>
      <c r="D630" s="5">
        <v>500</v>
      </c>
      <c r="E630" s="101">
        <v>8940052</v>
      </c>
      <c r="F630" s="15" t="s">
        <v>603</v>
      </c>
      <c r="G630" s="183" t="s">
        <v>1096</v>
      </c>
    </row>
    <row r="631" spans="1:7" x14ac:dyDescent="0.2">
      <c r="A631" s="100">
        <v>9469201</v>
      </c>
      <c r="B631" s="15" t="s">
        <v>2815</v>
      </c>
      <c r="C631" s="15" t="s">
        <v>867</v>
      </c>
      <c r="D631" s="5">
        <v>500</v>
      </c>
      <c r="E631" s="101">
        <v>8940052</v>
      </c>
      <c r="F631" s="15" t="s">
        <v>603</v>
      </c>
      <c r="G631" s="183" t="s">
        <v>1096</v>
      </c>
    </row>
    <row r="632" spans="1:7" x14ac:dyDescent="0.2">
      <c r="A632" s="100">
        <v>9469236</v>
      </c>
      <c r="B632" s="15" t="s">
        <v>2816</v>
      </c>
      <c r="C632" s="15" t="s">
        <v>2817</v>
      </c>
      <c r="D632" s="5">
        <v>500</v>
      </c>
      <c r="E632" s="101">
        <v>8940052</v>
      </c>
      <c r="F632" s="15" t="s">
        <v>603</v>
      </c>
      <c r="G632" s="183" t="s">
        <v>1096</v>
      </c>
    </row>
    <row r="633" spans="1:7" x14ac:dyDescent="0.2">
      <c r="A633" s="100">
        <v>9466730</v>
      </c>
      <c r="B633" s="15" t="s">
        <v>1649</v>
      </c>
      <c r="C633" s="15" t="s">
        <v>254</v>
      </c>
      <c r="D633" s="5">
        <v>580</v>
      </c>
      <c r="E633" s="101">
        <v>8940052</v>
      </c>
      <c r="F633" s="15" t="s">
        <v>603</v>
      </c>
      <c r="G633" s="183" t="s">
        <v>1093</v>
      </c>
    </row>
    <row r="634" spans="1:7" x14ac:dyDescent="0.2">
      <c r="A634" s="100">
        <v>9467213</v>
      </c>
      <c r="B634" s="15" t="s">
        <v>1050</v>
      </c>
      <c r="C634" s="15" t="s">
        <v>253</v>
      </c>
      <c r="D634" s="5">
        <v>500</v>
      </c>
      <c r="E634" s="101">
        <v>8940052</v>
      </c>
      <c r="F634" s="15" t="s">
        <v>603</v>
      </c>
      <c r="G634" s="183" t="s">
        <v>1091</v>
      </c>
    </row>
    <row r="635" spans="1:7" x14ac:dyDescent="0.2">
      <c r="A635" s="100">
        <v>9469476</v>
      </c>
      <c r="B635" s="15" t="s">
        <v>2822</v>
      </c>
      <c r="C635" s="15" t="s">
        <v>187</v>
      </c>
      <c r="D635" s="5">
        <v>500</v>
      </c>
      <c r="E635" s="101">
        <v>8940052</v>
      </c>
      <c r="F635" s="15" t="s">
        <v>603</v>
      </c>
      <c r="G635" s="183" t="s">
        <v>1108</v>
      </c>
    </row>
    <row r="636" spans="1:7" x14ac:dyDescent="0.2">
      <c r="A636" s="100">
        <v>9470036</v>
      </c>
      <c r="B636" s="15" t="s">
        <v>2823</v>
      </c>
      <c r="C636" s="15" t="s">
        <v>2824</v>
      </c>
      <c r="D636" s="5">
        <v>500</v>
      </c>
      <c r="E636" s="101">
        <v>8940052</v>
      </c>
      <c r="F636" s="15" t="s">
        <v>603</v>
      </c>
      <c r="G636" s="183" t="s">
        <v>1096</v>
      </c>
    </row>
    <row r="637" spans="1:7" x14ac:dyDescent="0.2">
      <c r="A637" s="100">
        <v>9464366</v>
      </c>
      <c r="B637" s="15" t="s">
        <v>1650</v>
      </c>
      <c r="C637" s="15" t="s">
        <v>617</v>
      </c>
      <c r="D637" s="5">
        <v>500</v>
      </c>
      <c r="E637" s="101">
        <v>8940052</v>
      </c>
      <c r="F637" s="15" t="s">
        <v>603</v>
      </c>
      <c r="G637" s="183" t="s">
        <v>1091</v>
      </c>
    </row>
    <row r="638" spans="1:7" x14ac:dyDescent="0.2">
      <c r="A638" s="100">
        <v>9468982</v>
      </c>
      <c r="B638" s="15" t="s">
        <v>2844</v>
      </c>
      <c r="C638" s="15" t="s">
        <v>1421</v>
      </c>
      <c r="D638" s="5">
        <v>500</v>
      </c>
      <c r="E638" s="101">
        <v>8940052</v>
      </c>
      <c r="F638" s="15" t="s">
        <v>603</v>
      </c>
      <c r="G638" s="183" t="s">
        <v>1097</v>
      </c>
    </row>
    <row r="639" spans="1:7" x14ac:dyDescent="0.2">
      <c r="A639" s="100">
        <v>9469474</v>
      </c>
      <c r="B639" s="15" t="s">
        <v>2848</v>
      </c>
      <c r="C639" s="15" t="s">
        <v>183</v>
      </c>
      <c r="D639" s="5">
        <v>500</v>
      </c>
      <c r="E639" s="101">
        <v>8940052</v>
      </c>
      <c r="F639" s="15" t="s">
        <v>603</v>
      </c>
      <c r="G639" s="183" t="s">
        <v>1097</v>
      </c>
    </row>
    <row r="640" spans="1:7" x14ac:dyDescent="0.2">
      <c r="A640" s="100">
        <v>9469772</v>
      </c>
      <c r="B640" s="15" t="s">
        <v>2849</v>
      </c>
      <c r="C640" s="15" t="s">
        <v>183</v>
      </c>
      <c r="D640" s="5">
        <v>500</v>
      </c>
      <c r="E640" s="101">
        <v>8940052</v>
      </c>
      <c r="F640" s="15" t="s">
        <v>603</v>
      </c>
      <c r="G640" s="183" t="s">
        <v>1096</v>
      </c>
    </row>
    <row r="641" spans="1:7" x14ac:dyDescent="0.2">
      <c r="A641" s="100">
        <v>9466731</v>
      </c>
      <c r="B641" s="15" t="s">
        <v>1662</v>
      </c>
      <c r="C641" s="15" t="s">
        <v>174</v>
      </c>
      <c r="D641" s="5">
        <v>500</v>
      </c>
      <c r="E641" s="101">
        <v>8940052</v>
      </c>
      <c r="F641" s="15" t="s">
        <v>603</v>
      </c>
      <c r="G641" s="183" t="s">
        <v>1091</v>
      </c>
    </row>
    <row r="642" spans="1:7" x14ac:dyDescent="0.2">
      <c r="A642" s="100">
        <v>9466876</v>
      </c>
      <c r="B642" s="15" t="s">
        <v>1663</v>
      </c>
      <c r="C642" s="15" t="s">
        <v>271</v>
      </c>
      <c r="D642" s="5">
        <v>500</v>
      </c>
      <c r="E642" s="101">
        <v>8940052</v>
      </c>
      <c r="F642" s="15" t="s">
        <v>603</v>
      </c>
      <c r="G642" s="183" t="s">
        <v>1096</v>
      </c>
    </row>
    <row r="643" spans="1:7" x14ac:dyDescent="0.2">
      <c r="A643" s="100">
        <v>9467962</v>
      </c>
      <c r="B643" s="15" t="s">
        <v>1892</v>
      </c>
      <c r="C643" s="15" t="s">
        <v>175</v>
      </c>
      <c r="D643" s="5">
        <v>500</v>
      </c>
      <c r="E643" s="101">
        <v>8940052</v>
      </c>
      <c r="F643" s="15" t="s">
        <v>603</v>
      </c>
      <c r="G643" s="183" t="s">
        <v>1096</v>
      </c>
    </row>
    <row r="644" spans="1:7" x14ac:dyDescent="0.2">
      <c r="A644" s="100">
        <v>9461865</v>
      </c>
      <c r="B644" s="15" t="s">
        <v>1665</v>
      </c>
      <c r="C644" s="15" t="s">
        <v>226</v>
      </c>
      <c r="D644" s="5">
        <v>500</v>
      </c>
      <c r="E644" s="101">
        <v>8940052</v>
      </c>
      <c r="F644" s="15" t="s">
        <v>603</v>
      </c>
      <c r="G644" s="183" t="s">
        <v>1100</v>
      </c>
    </row>
    <row r="645" spans="1:7" x14ac:dyDescent="0.2">
      <c r="A645" s="100">
        <v>9458806</v>
      </c>
      <c r="B645" s="15" t="s">
        <v>793</v>
      </c>
      <c r="C645" s="15" t="s">
        <v>311</v>
      </c>
      <c r="D645" s="5">
        <v>500</v>
      </c>
      <c r="E645" s="101">
        <v>8940052</v>
      </c>
      <c r="F645" s="15" t="s">
        <v>603</v>
      </c>
      <c r="G645" s="183" t="s">
        <v>1132</v>
      </c>
    </row>
    <row r="646" spans="1:7" x14ac:dyDescent="0.2">
      <c r="A646" s="100">
        <v>9461274</v>
      </c>
      <c r="B646" s="15" t="s">
        <v>793</v>
      </c>
      <c r="C646" s="15" t="s">
        <v>758</v>
      </c>
      <c r="D646" s="5">
        <v>500</v>
      </c>
      <c r="E646" s="101">
        <v>8940052</v>
      </c>
      <c r="F646" s="15" t="s">
        <v>603</v>
      </c>
      <c r="G646" s="183" t="s">
        <v>1108</v>
      </c>
    </row>
    <row r="647" spans="1:7" x14ac:dyDescent="0.2">
      <c r="A647" s="100">
        <v>9465342</v>
      </c>
      <c r="B647" s="15" t="s">
        <v>906</v>
      </c>
      <c r="C647" s="15" t="s">
        <v>254</v>
      </c>
      <c r="D647" s="5">
        <v>521</v>
      </c>
      <c r="E647" s="101">
        <v>8940052</v>
      </c>
      <c r="F647" s="15" t="s">
        <v>603</v>
      </c>
      <c r="G647" s="183" t="s">
        <v>1108</v>
      </c>
    </row>
    <row r="648" spans="1:7" x14ac:dyDescent="0.2">
      <c r="A648" s="100">
        <v>9467125</v>
      </c>
      <c r="B648" s="15" t="s">
        <v>1668</v>
      </c>
      <c r="C648" s="15" t="s">
        <v>856</v>
      </c>
      <c r="D648" s="5">
        <v>500</v>
      </c>
      <c r="E648" s="101">
        <v>8940052</v>
      </c>
      <c r="F648" s="15" t="s">
        <v>603</v>
      </c>
      <c r="G648" s="183" t="s">
        <v>1097</v>
      </c>
    </row>
    <row r="649" spans="1:7" x14ac:dyDescent="0.2">
      <c r="A649" s="100">
        <v>9456428</v>
      </c>
      <c r="B649" s="15" t="s">
        <v>2900</v>
      </c>
      <c r="C649" s="15" t="s">
        <v>239</v>
      </c>
      <c r="D649" s="5">
        <v>500</v>
      </c>
      <c r="E649" s="101">
        <v>8940052</v>
      </c>
      <c r="F649" s="15" t="s">
        <v>603</v>
      </c>
      <c r="G649" s="183" t="s">
        <v>1102</v>
      </c>
    </row>
    <row r="650" spans="1:7" x14ac:dyDescent="0.2">
      <c r="A650" s="100">
        <v>9467231</v>
      </c>
      <c r="B650" s="15" t="s">
        <v>1669</v>
      </c>
      <c r="C650" s="15" t="s">
        <v>266</v>
      </c>
      <c r="D650" s="5">
        <v>500</v>
      </c>
      <c r="E650" s="101">
        <v>8940052</v>
      </c>
      <c r="F650" s="15" t="s">
        <v>603</v>
      </c>
      <c r="G650" s="183" t="s">
        <v>1104</v>
      </c>
    </row>
    <row r="651" spans="1:7" x14ac:dyDescent="0.2">
      <c r="A651" s="100">
        <v>9460921</v>
      </c>
      <c r="B651" s="15" t="s">
        <v>308</v>
      </c>
      <c r="C651" s="15" t="s">
        <v>212</v>
      </c>
      <c r="D651" s="5">
        <v>500</v>
      </c>
      <c r="E651" s="101">
        <v>8940052</v>
      </c>
      <c r="F651" s="15" t="s">
        <v>603</v>
      </c>
      <c r="G651" s="183" t="s">
        <v>1106</v>
      </c>
    </row>
    <row r="652" spans="1:7" x14ac:dyDescent="0.2">
      <c r="A652" s="100">
        <v>9461491</v>
      </c>
      <c r="B652" s="15" t="s">
        <v>966</v>
      </c>
      <c r="C652" s="15" t="s">
        <v>967</v>
      </c>
      <c r="D652" s="5">
        <v>652</v>
      </c>
      <c r="E652" s="101">
        <v>8940052</v>
      </c>
      <c r="F652" s="15" t="s">
        <v>603</v>
      </c>
      <c r="G652" s="183" t="s">
        <v>1104</v>
      </c>
    </row>
    <row r="653" spans="1:7" x14ac:dyDescent="0.2">
      <c r="A653" s="100">
        <v>9469472</v>
      </c>
      <c r="B653" s="15" t="s">
        <v>2914</v>
      </c>
      <c r="C653" s="15" t="s">
        <v>678</v>
      </c>
      <c r="D653" s="5">
        <v>500</v>
      </c>
      <c r="E653" s="101">
        <v>8940052</v>
      </c>
      <c r="F653" s="15" t="s">
        <v>603</v>
      </c>
      <c r="G653" s="183" t="s">
        <v>1096</v>
      </c>
    </row>
    <row r="654" spans="1:7" x14ac:dyDescent="0.2">
      <c r="A654" s="100">
        <v>9467795</v>
      </c>
      <c r="B654" s="15" t="s">
        <v>1670</v>
      </c>
      <c r="C654" s="15" t="s">
        <v>183</v>
      </c>
      <c r="D654" s="5">
        <v>500</v>
      </c>
      <c r="E654" s="101">
        <v>8940052</v>
      </c>
      <c r="F654" s="15" t="s">
        <v>603</v>
      </c>
      <c r="G654" s="183" t="s">
        <v>1096</v>
      </c>
    </row>
    <row r="655" spans="1:7" x14ac:dyDescent="0.2">
      <c r="A655" s="100">
        <v>9462679</v>
      </c>
      <c r="B655" s="15" t="s">
        <v>3447</v>
      </c>
      <c r="C655" s="15" t="s">
        <v>209</v>
      </c>
      <c r="D655" s="5">
        <v>500</v>
      </c>
      <c r="E655" s="101">
        <v>8940052</v>
      </c>
      <c r="F655" s="15" t="s">
        <v>603</v>
      </c>
      <c r="G655" s="183" t="s">
        <v>1108</v>
      </c>
    </row>
    <row r="656" spans="1:7" x14ac:dyDescent="0.2">
      <c r="A656" s="100">
        <v>9469408</v>
      </c>
      <c r="B656" s="15" t="s">
        <v>2932</v>
      </c>
      <c r="C656" s="15" t="s">
        <v>175</v>
      </c>
      <c r="D656" s="5">
        <v>500</v>
      </c>
      <c r="E656" s="101">
        <v>8940052</v>
      </c>
      <c r="F656" s="15" t="s">
        <v>603</v>
      </c>
      <c r="G656" s="183" t="s">
        <v>1096</v>
      </c>
    </row>
    <row r="657" spans="1:7" x14ac:dyDescent="0.2">
      <c r="A657" s="100">
        <v>9467119</v>
      </c>
      <c r="B657" s="15" t="s">
        <v>1681</v>
      </c>
      <c r="C657" s="15" t="s">
        <v>266</v>
      </c>
      <c r="D657" s="5">
        <v>514</v>
      </c>
      <c r="E657" s="101">
        <v>8940052</v>
      </c>
      <c r="F657" s="15" t="s">
        <v>603</v>
      </c>
      <c r="G657" s="183" t="s">
        <v>1097</v>
      </c>
    </row>
    <row r="658" spans="1:7" x14ac:dyDescent="0.2">
      <c r="A658" s="100">
        <v>9469249</v>
      </c>
      <c r="B658" s="15" t="s">
        <v>2950</v>
      </c>
      <c r="C658" s="15" t="s">
        <v>456</v>
      </c>
      <c r="D658" s="5">
        <v>500</v>
      </c>
      <c r="E658" s="101">
        <v>8940052</v>
      </c>
      <c r="F658" s="15" t="s">
        <v>603</v>
      </c>
      <c r="G658" s="183" t="s">
        <v>1097</v>
      </c>
    </row>
    <row r="659" spans="1:7" x14ac:dyDescent="0.2">
      <c r="A659" s="100">
        <v>9469250</v>
      </c>
      <c r="B659" s="15" t="s">
        <v>2950</v>
      </c>
      <c r="C659" s="15" t="s">
        <v>596</v>
      </c>
      <c r="D659" s="5">
        <v>500</v>
      </c>
      <c r="E659" s="101">
        <v>8940052</v>
      </c>
      <c r="F659" s="15" t="s">
        <v>603</v>
      </c>
      <c r="G659" s="183" t="s">
        <v>1097</v>
      </c>
    </row>
    <row r="660" spans="1:7" x14ac:dyDescent="0.2">
      <c r="A660" s="100">
        <v>9467294</v>
      </c>
      <c r="B660" s="15" t="s">
        <v>1688</v>
      </c>
      <c r="C660" s="15" t="s">
        <v>246</v>
      </c>
      <c r="D660" s="5">
        <v>500</v>
      </c>
      <c r="E660" s="101">
        <v>8940052</v>
      </c>
      <c r="F660" s="15" t="s">
        <v>603</v>
      </c>
      <c r="G660" s="183" t="s">
        <v>1093</v>
      </c>
    </row>
    <row r="661" spans="1:7" x14ac:dyDescent="0.2">
      <c r="A661" s="100">
        <v>9469432</v>
      </c>
      <c r="B661" s="15" t="s">
        <v>2953</v>
      </c>
      <c r="C661" s="15" t="s">
        <v>187</v>
      </c>
      <c r="D661" s="5">
        <v>500</v>
      </c>
      <c r="E661" s="101">
        <v>8940052</v>
      </c>
      <c r="F661" s="15" t="s">
        <v>603</v>
      </c>
      <c r="G661" s="183" t="s">
        <v>1097</v>
      </c>
    </row>
    <row r="662" spans="1:7" x14ac:dyDescent="0.2">
      <c r="A662" s="100">
        <v>9467442</v>
      </c>
      <c r="B662" s="15" t="s">
        <v>1311</v>
      </c>
      <c r="C662" s="15" t="s">
        <v>175</v>
      </c>
      <c r="D662" s="5">
        <v>500</v>
      </c>
      <c r="E662" s="101">
        <v>8940052</v>
      </c>
      <c r="F662" s="15" t="s">
        <v>603</v>
      </c>
      <c r="G662" s="183" t="s">
        <v>1096</v>
      </c>
    </row>
    <row r="663" spans="1:7" x14ac:dyDescent="0.2">
      <c r="A663" s="100">
        <v>9468549</v>
      </c>
      <c r="B663" s="15" t="s">
        <v>2024</v>
      </c>
      <c r="C663" s="15" t="s">
        <v>272</v>
      </c>
      <c r="D663" s="5">
        <v>500</v>
      </c>
      <c r="E663" s="101">
        <v>8940052</v>
      </c>
      <c r="F663" s="15" t="s">
        <v>603</v>
      </c>
      <c r="G663" s="183" t="s">
        <v>1108</v>
      </c>
    </row>
    <row r="664" spans="1:7" x14ac:dyDescent="0.2">
      <c r="A664" s="100">
        <v>9469539</v>
      </c>
      <c r="B664" s="15" t="s">
        <v>2959</v>
      </c>
      <c r="C664" s="15" t="s">
        <v>2960</v>
      </c>
      <c r="D664" s="5">
        <v>500</v>
      </c>
      <c r="E664" s="101">
        <v>8940052</v>
      </c>
      <c r="F664" s="15" t="s">
        <v>603</v>
      </c>
      <c r="G664" s="183" t="s">
        <v>1096</v>
      </c>
    </row>
    <row r="665" spans="1:7" x14ac:dyDescent="0.2">
      <c r="A665" s="100">
        <v>9460435</v>
      </c>
      <c r="B665" s="15" t="s">
        <v>1699</v>
      </c>
      <c r="C665" s="15" t="s">
        <v>495</v>
      </c>
      <c r="D665" s="5">
        <v>500</v>
      </c>
      <c r="E665" s="101">
        <v>8940052</v>
      </c>
      <c r="F665" s="15" t="s">
        <v>603</v>
      </c>
      <c r="G665" s="183" t="s">
        <v>1091</v>
      </c>
    </row>
    <row r="666" spans="1:7" x14ac:dyDescent="0.2">
      <c r="A666" s="100">
        <v>9469263</v>
      </c>
      <c r="B666" s="15" t="s">
        <v>2963</v>
      </c>
      <c r="C666" s="15" t="s">
        <v>2964</v>
      </c>
      <c r="D666" s="5">
        <v>500</v>
      </c>
      <c r="E666" s="101">
        <v>8940052</v>
      </c>
      <c r="F666" s="15" t="s">
        <v>603</v>
      </c>
      <c r="G666" s="183" t="s">
        <v>1114</v>
      </c>
    </row>
    <row r="667" spans="1:7" x14ac:dyDescent="0.2">
      <c r="A667" s="100">
        <v>9469711</v>
      </c>
      <c r="B667" s="15" t="s">
        <v>380</v>
      </c>
      <c r="C667" s="15" t="s">
        <v>957</v>
      </c>
      <c r="D667" s="5">
        <v>500</v>
      </c>
      <c r="E667" s="101">
        <v>8940052</v>
      </c>
      <c r="F667" s="15" t="s">
        <v>603</v>
      </c>
      <c r="G667" s="183" t="s">
        <v>1091</v>
      </c>
    </row>
    <row r="668" spans="1:7" x14ac:dyDescent="0.2">
      <c r="A668" s="100">
        <v>9463827</v>
      </c>
      <c r="B668" s="15" t="s">
        <v>799</v>
      </c>
      <c r="C668" s="15" t="s">
        <v>761</v>
      </c>
      <c r="D668" s="5">
        <v>500</v>
      </c>
      <c r="E668" s="101">
        <v>8940052</v>
      </c>
      <c r="F668" s="15" t="s">
        <v>603</v>
      </c>
      <c r="G668" s="183" t="s">
        <v>1091</v>
      </c>
    </row>
    <row r="669" spans="1:7" x14ac:dyDescent="0.2">
      <c r="A669" s="100">
        <v>9467208</v>
      </c>
      <c r="B669" s="15" t="s">
        <v>1324</v>
      </c>
      <c r="C669" s="15" t="s">
        <v>219</v>
      </c>
      <c r="D669" s="5">
        <v>500</v>
      </c>
      <c r="E669" s="101">
        <v>8940052</v>
      </c>
      <c r="F669" s="15" t="s">
        <v>603</v>
      </c>
      <c r="G669" s="183" t="s">
        <v>1093</v>
      </c>
    </row>
    <row r="670" spans="1:7" x14ac:dyDescent="0.2">
      <c r="A670" s="100">
        <v>9468148</v>
      </c>
      <c r="B670" s="15" t="s">
        <v>1910</v>
      </c>
      <c r="C670" s="15" t="s">
        <v>235</v>
      </c>
      <c r="D670" s="5">
        <v>500</v>
      </c>
      <c r="E670" s="101">
        <v>8940052</v>
      </c>
      <c r="F670" s="15" t="s">
        <v>603</v>
      </c>
      <c r="G670" s="183" t="s">
        <v>1097</v>
      </c>
    </row>
    <row r="671" spans="1:7" x14ac:dyDescent="0.2">
      <c r="A671" s="100">
        <v>9464634</v>
      </c>
      <c r="B671" s="15" t="s">
        <v>1910</v>
      </c>
      <c r="C671" s="15" t="s">
        <v>187</v>
      </c>
      <c r="D671" s="5">
        <v>500</v>
      </c>
      <c r="E671" s="101">
        <v>8940052</v>
      </c>
      <c r="F671" s="15" t="s">
        <v>603</v>
      </c>
      <c r="G671" s="183" t="s">
        <v>1096</v>
      </c>
    </row>
    <row r="672" spans="1:7" x14ac:dyDescent="0.2">
      <c r="A672" s="100">
        <v>9463627</v>
      </c>
      <c r="B672" s="15" t="s">
        <v>920</v>
      </c>
      <c r="C672" s="15" t="s">
        <v>585</v>
      </c>
      <c r="D672" s="5">
        <v>594</v>
      </c>
      <c r="E672" s="101">
        <v>8940052</v>
      </c>
      <c r="F672" s="15" t="s">
        <v>603</v>
      </c>
      <c r="G672" s="183" t="s">
        <v>1114</v>
      </c>
    </row>
    <row r="673" spans="1:7" x14ac:dyDescent="0.2">
      <c r="A673" s="100">
        <v>9467181</v>
      </c>
      <c r="B673" s="15" t="s">
        <v>1739</v>
      </c>
      <c r="C673" s="15" t="s">
        <v>1740</v>
      </c>
      <c r="D673" s="5">
        <v>500</v>
      </c>
      <c r="E673" s="101">
        <v>8940052</v>
      </c>
      <c r="F673" s="15" t="s">
        <v>603</v>
      </c>
      <c r="G673" s="183" t="s">
        <v>1091</v>
      </c>
    </row>
    <row r="674" spans="1:7" x14ac:dyDescent="0.2">
      <c r="A674" s="100">
        <v>9466306</v>
      </c>
      <c r="B674" s="15" t="s">
        <v>1741</v>
      </c>
      <c r="C674" s="15" t="s">
        <v>1742</v>
      </c>
      <c r="D674" s="5">
        <v>500</v>
      </c>
      <c r="E674" s="101">
        <v>8940052</v>
      </c>
      <c r="F674" s="15" t="s">
        <v>603</v>
      </c>
      <c r="G674" s="183" t="s">
        <v>1091</v>
      </c>
    </row>
    <row r="675" spans="1:7" x14ac:dyDescent="0.2">
      <c r="A675" s="100">
        <v>9467141</v>
      </c>
      <c r="B675" s="15" t="s">
        <v>1743</v>
      </c>
      <c r="C675" s="15" t="s">
        <v>537</v>
      </c>
      <c r="D675" s="5">
        <v>500</v>
      </c>
      <c r="E675" s="101">
        <v>8940052</v>
      </c>
      <c r="F675" s="15" t="s">
        <v>603</v>
      </c>
      <c r="G675" s="183" t="s">
        <v>1102</v>
      </c>
    </row>
    <row r="676" spans="1:7" x14ac:dyDescent="0.2">
      <c r="A676" s="100">
        <v>9467053</v>
      </c>
      <c r="B676" s="15" t="s">
        <v>1746</v>
      </c>
      <c r="C676" s="15" t="s">
        <v>175</v>
      </c>
      <c r="D676" s="5">
        <v>500</v>
      </c>
      <c r="E676" s="101">
        <v>8940052</v>
      </c>
      <c r="F676" s="15" t="s">
        <v>603</v>
      </c>
      <c r="G676" s="183" t="s">
        <v>1104</v>
      </c>
    </row>
    <row r="677" spans="1:7" x14ac:dyDescent="0.2">
      <c r="A677" s="100">
        <v>9462096</v>
      </c>
      <c r="B677" s="15" t="s">
        <v>3055</v>
      </c>
      <c r="C677" s="15" t="s">
        <v>472</v>
      </c>
      <c r="D677" s="5">
        <v>500</v>
      </c>
      <c r="E677" s="101">
        <v>8940052</v>
      </c>
      <c r="F677" s="15" t="s">
        <v>603</v>
      </c>
      <c r="G677" s="183" t="s">
        <v>1091</v>
      </c>
    </row>
    <row r="678" spans="1:7" x14ac:dyDescent="0.2">
      <c r="A678" s="100">
        <v>9450509</v>
      </c>
      <c r="B678" s="15" t="s">
        <v>361</v>
      </c>
      <c r="C678" s="15" t="s">
        <v>211</v>
      </c>
      <c r="D678" s="5">
        <v>1299</v>
      </c>
      <c r="E678" s="101">
        <v>8940052</v>
      </c>
      <c r="F678" s="15" t="s">
        <v>603</v>
      </c>
      <c r="G678" s="183" t="s">
        <v>1102</v>
      </c>
    </row>
    <row r="679" spans="1:7" x14ac:dyDescent="0.2">
      <c r="A679" s="100">
        <v>9452254</v>
      </c>
      <c r="B679" s="15" t="s">
        <v>361</v>
      </c>
      <c r="C679" s="15" t="s">
        <v>362</v>
      </c>
      <c r="D679" s="5">
        <v>1903</v>
      </c>
      <c r="E679" s="101">
        <v>8940052</v>
      </c>
      <c r="F679" s="15" t="s">
        <v>603</v>
      </c>
      <c r="G679" s="183" t="s">
        <v>1102</v>
      </c>
    </row>
    <row r="680" spans="1:7" x14ac:dyDescent="0.2">
      <c r="A680" s="100">
        <v>9461802</v>
      </c>
      <c r="B680" s="15" t="s">
        <v>1747</v>
      </c>
      <c r="C680" s="15" t="s">
        <v>1748</v>
      </c>
      <c r="D680" s="5">
        <v>500</v>
      </c>
      <c r="E680" s="101">
        <v>8940052</v>
      </c>
      <c r="F680" s="15" t="s">
        <v>603</v>
      </c>
      <c r="G680" s="183" t="s">
        <v>1093</v>
      </c>
    </row>
    <row r="681" spans="1:7" x14ac:dyDescent="0.2">
      <c r="A681" s="100">
        <v>9459298</v>
      </c>
      <c r="B681" s="15" t="s">
        <v>971</v>
      </c>
      <c r="C681" s="15" t="s">
        <v>488</v>
      </c>
      <c r="D681" s="5">
        <v>826</v>
      </c>
      <c r="E681" s="101">
        <v>8940052</v>
      </c>
      <c r="F681" s="15" t="s">
        <v>603</v>
      </c>
      <c r="G681" s="183" t="s">
        <v>1114</v>
      </c>
    </row>
    <row r="682" spans="1:7" x14ac:dyDescent="0.2">
      <c r="A682" s="100">
        <v>9469483</v>
      </c>
      <c r="B682" s="15" t="s">
        <v>3073</v>
      </c>
      <c r="C682" s="15" t="s">
        <v>3074</v>
      </c>
      <c r="D682" s="5">
        <v>500</v>
      </c>
      <c r="E682" s="101">
        <v>8940052</v>
      </c>
      <c r="F682" s="15" t="s">
        <v>603</v>
      </c>
      <c r="G682" s="183" t="s">
        <v>1097</v>
      </c>
    </row>
    <row r="683" spans="1:7" x14ac:dyDescent="0.2">
      <c r="A683" s="100">
        <v>9469438</v>
      </c>
      <c r="B683" s="15" t="s">
        <v>1756</v>
      </c>
      <c r="C683" s="15" t="s">
        <v>312</v>
      </c>
      <c r="D683" s="5">
        <v>500</v>
      </c>
      <c r="E683" s="101">
        <v>8940052</v>
      </c>
      <c r="F683" s="15" t="s">
        <v>603</v>
      </c>
      <c r="G683" s="183" t="s">
        <v>1097</v>
      </c>
    </row>
    <row r="684" spans="1:7" x14ac:dyDescent="0.2">
      <c r="A684" s="100">
        <v>9469437</v>
      </c>
      <c r="B684" s="15" t="s">
        <v>1756</v>
      </c>
      <c r="C684" s="15" t="s">
        <v>189</v>
      </c>
      <c r="D684" s="5">
        <v>500</v>
      </c>
      <c r="E684" s="101">
        <v>8940052</v>
      </c>
      <c r="F684" s="15" t="s">
        <v>603</v>
      </c>
      <c r="G684" s="183" t="s">
        <v>1096</v>
      </c>
    </row>
    <row r="685" spans="1:7" x14ac:dyDescent="0.2">
      <c r="A685" s="100">
        <v>9468984</v>
      </c>
      <c r="B685" s="15" t="s">
        <v>3091</v>
      </c>
      <c r="C685" s="15" t="s">
        <v>532</v>
      </c>
      <c r="D685" s="5">
        <v>500</v>
      </c>
      <c r="E685" s="101">
        <v>8940052</v>
      </c>
      <c r="F685" s="15" t="s">
        <v>603</v>
      </c>
      <c r="G685" s="183" t="s">
        <v>1096</v>
      </c>
    </row>
    <row r="686" spans="1:7" x14ac:dyDescent="0.2">
      <c r="A686" s="100">
        <v>9461643</v>
      </c>
      <c r="B686" s="15" t="s">
        <v>805</v>
      </c>
      <c r="C686" s="15" t="s">
        <v>806</v>
      </c>
      <c r="D686" s="5">
        <v>500</v>
      </c>
      <c r="E686" s="101">
        <v>8940052</v>
      </c>
      <c r="F686" s="15" t="s">
        <v>603</v>
      </c>
      <c r="G686" s="183" t="s">
        <v>1100</v>
      </c>
    </row>
    <row r="687" spans="1:7" x14ac:dyDescent="0.2">
      <c r="A687" s="100">
        <v>9469266</v>
      </c>
      <c r="B687" s="15" t="s">
        <v>3094</v>
      </c>
      <c r="C687" s="15" t="s">
        <v>662</v>
      </c>
      <c r="D687" s="5">
        <v>500</v>
      </c>
      <c r="E687" s="101">
        <v>8940052</v>
      </c>
      <c r="F687" s="15" t="s">
        <v>603</v>
      </c>
      <c r="G687" s="183" t="s">
        <v>1096</v>
      </c>
    </row>
    <row r="688" spans="1:7" x14ac:dyDescent="0.2">
      <c r="A688" s="100">
        <v>9466901</v>
      </c>
      <c r="B688" s="15" t="s">
        <v>1764</v>
      </c>
      <c r="C688" s="15" t="s">
        <v>258</v>
      </c>
      <c r="D688" s="5">
        <v>500</v>
      </c>
      <c r="E688" s="101">
        <v>8940052</v>
      </c>
      <c r="F688" s="15" t="s">
        <v>603</v>
      </c>
      <c r="G688" s="183" t="s">
        <v>1097</v>
      </c>
    </row>
    <row r="689" spans="1:7" x14ac:dyDescent="0.2">
      <c r="A689" s="100">
        <v>9466893</v>
      </c>
      <c r="B689" s="15" t="s">
        <v>1765</v>
      </c>
      <c r="C689" s="15" t="s">
        <v>1766</v>
      </c>
      <c r="D689" s="5">
        <v>500</v>
      </c>
      <c r="E689" s="101">
        <v>8940052</v>
      </c>
      <c r="F689" s="15" t="s">
        <v>603</v>
      </c>
      <c r="G689" s="183" t="s">
        <v>1093</v>
      </c>
    </row>
    <row r="690" spans="1:7" x14ac:dyDescent="0.2">
      <c r="A690" s="100">
        <v>9454378</v>
      </c>
      <c r="B690" s="15" t="s">
        <v>989</v>
      </c>
      <c r="C690" s="15" t="s">
        <v>316</v>
      </c>
      <c r="D690" s="5">
        <v>1343</v>
      </c>
      <c r="E690" s="101">
        <v>8940052</v>
      </c>
      <c r="F690" s="15" t="s">
        <v>603</v>
      </c>
      <c r="G690" s="183" t="s">
        <v>1132</v>
      </c>
    </row>
    <row r="691" spans="1:7" x14ac:dyDescent="0.2">
      <c r="A691" s="100">
        <v>9467417</v>
      </c>
      <c r="B691" s="15" t="s">
        <v>1771</v>
      </c>
      <c r="C691" s="15" t="s">
        <v>1772</v>
      </c>
      <c r="D691" s="5">
        <v>500</v>
      </c>
      <c r="E691" s="101">
        <v>8940052</v>
      </c>
      <c r="F691" s="15" t="s">
        <v>603</v>
      </c>
      <c r="G691" s="183" t="s">
        <v>1097</v>
      </c>
    </row>
    <row r="692" spans="1:7" x14ac:dyDescent="0.2">
      <c r="A692" s="100">
        <v>9463794</v>
      </c>
      <c r="B692" s="15" t="s">
        <v>976</v>
      </c>
      <c r="C692" s="15" t="s">
        <v>310</v>
      </c>
      <c r="D692" s="5">
        <v>650</v>
      </c>
      <c r="E692" s="101">
        <v>8940052</v>
      </c>
      <c r="F692" s="15" t="s">
        <v>603</v>
      </c>
      <c r="G692" s="183" t="s">
        <v>1114</v>
      </c>
    </row>
    <row r="693" spans="1:7" x14ac:dyDescent="0.2">
      <c r="A693" s="100">
        <v>9469189</v>
      </c>
      <c r="B693" s="15" t="s">
        <v>645</v>
      </c>
      <c r="C693" s="15" t="s">
        <v>187</v>
      </c>
      <c r="D693" s="5">
        <v>500</v>
      </c>
      <c r="E693" s="101">
        <v>8940052</v>
      </c>
      <c r="F693" s="15" t="s">
        <v>603</v>
      </c>
      <c r="G693" s="183" t="s">
        <v>1104</v>
      </c>
    </row>
    <row r="694" spans="1:7" x14ac:dyDescent="0.2">
      <c r="A694" s="100">
        <v>9461239</v>
      </c>
      <c r="B694" s="15" t="s">
        <v>810</v>
      </c>
      <c r="C694" s="15" t="s">
        <v>311</v>
      </c>
      <c r="D694" s="5">
        <v>500</v>
      </c>
      <c r="E694" s="101">
        <v>8940052</v>
      </c>
      <c r="F694" s="15" t="s">
        <v>603</v>
      </c>
      <c r="G694" s="183" t="s">
        <v>1108</v>
      </c>
    </row>
    <row r="695" spans="1:7" x14ac:dyDescent="0.2">
      <c r="A695" s="100">
        <v>9467059</v>
      </c>
      <c r="B695" s="15" t="s">
        <v>1349</v>
      </c>
      <c r="C695" s="15" t="s">
        <v>443</v>
      </c>
      <c r="D695" s="5">
        <v>500</v>
      </c>
      <c r="E695" s="101">
        <v>8940052</v>
      </c>
      <c r="F695" s="15" t="s">
        <v>603</v>
      </c>
      <c r="G695" s="183" t="s">
        <v>1096</v>
      </c>
    </row>
    <row r="696" spans="1:7" x14ac:dyDescent="0.2">
      <c r="A696" s="100">
        <v>9464434</v>
      </c>
      <c r="B696" s="15" t="s">
        <v>1082</v>
      </c>
      <c r="C696" s="15" t="s">
        <v>1083</v>
      </c>
      <c r="D696" s="5">
        <v>534</v>
      </c>
      <c r="E696" s="101">
        <v>8940052</v>
      </c>
      <c r="F696" s="15" t="s">
        <v>603</v>
      </c>
      <c r="G696" s="183" t="s">
        <v>1096</v>
      </c>
    </row>
    <row r="697" spans="1:7" x14ac:dyDescent="0.2">
      <c r="A697" s="100">
        <v>9469409</v>
      </c>
      <c r="B697" s="15" t="s">
        <v>1777</v>
      </c>
      <c r="C697" s="15" t="s">
        <v>1296</v>
      </c>
      <c r="D697" s="5">
        <v>500</v>
      </c>
      <c r="E697" s="101">
        <v>8940052</v>
      </c>
      <c r="F697" s="15" t="s">
        <v>603</v>
      </c>
      <c r="G697" s="183" t="s">
        <v>1097</v>
      </c>
    </row>
    <row r="698" spans="1:7" x14ac:dyDescent="0.2">
      <c r="A698" s="100">
        <v>9467324</v>
      </c>
      <c r="B698" s="15" t="s">
        <v>1777</v>
      </c>
      <c r="C698" s="15" t="s">
        <v>1075</v>
      </c>
      <c r="D698" s="5">
        <v>500</v>
      </c>
      <c r="E698" s="101">
        <v>8940052</v>
      </c>
      <c r="F698" s="15" t="s">
        <v>603</v>
      </c>
      <c r="G698" s="183" t="s">
        <v>1100</v>
      </c>
    </row>
    <row r="699" spans="1:7" x14ac:dyDescent="0.2">
      <c r="A699" s="100">
        <v>9469255</v>
      </c>
      <c r="B699" s="15" t="s">
        <v>3131</v>
      </c>
      <c r="C699" s="15" t="s">
        <v>3132</v>
      </c>
      <c r="D699" s="5">
        <v>500</v>
      </c>
      <c r="E699" s="101">
        <v>8940052</v>
      </c>
      <c r="F699" s="15" t="s">
        <v>603</v>
      </c>
      <c r="G699" s="183" t="s">
        <v>1093</v>
      </c>
    </row>
    <row r="700" spans="1:7" x14ac:dyDescent="0.2">
      <c r="A700" s="100">
        <v>9469454</v>
      </c>
      <c r="B700" s="15" t="s">
        <v>727</v>
      </c>
      <c r="C700" s="15" t="s">
        <v>572</v>
      </c>
      <c r="D700" s="5">
        <v>500</v>
      </c>
      <c r="E700" s="101">
        <v>8940052</v>
      </c>
      <c r="F700" s="15" t="s">
        <v>603</v>
      </c>
      <c r="G700" s="183" t="s">
        <v>1096</v>
      </c>
    </row>
    <row r="701" spans="1:7" x14ac:dyDescent="0.2">
      <c r="A701" s="100">
        <v>9469453</v>
      </c>
      <c r="B701" s="15" t="s">
        <v>727</v>
      </c>
      <c r="C701" s="15" t="s">
        <v>3133</v>
      </c>
      <c r="D701" s="5">
        <v>500</v>
      </c>
      <c r="E701" s="101">
        <v>8940052</v>
      </c>
      <c r="F701" s="15" t="s">
        <v>603</v>
      </c>
      <c r="G701" s="183" t="s">
        <v>1097</v>
      </c>
    </row>
    <row r="702" spans="1:7" x14ac:dyDescent="0.2">
      <c r="A702" s="100">
        <v>9464901</v>
      </c>
      <c r="B702" s="15" t="s">
        <v>993</v>
      </c>
      <c r="C702" s="15" t="s">
        <v>994</v>
      </c>
      <c r="D702" s="5">
        <v>504</v>
      </c>
      <c r="E702" s="101">
        <v>8940326</v>
      </c>
      <c r="F702" s="15" t="s">
        <v>264</v>
      </c>
      <c r="G702" s="183" t="s">
        <v>1096</v>
      </c>
    </row>
    <row r="703" spans="1:7" x14ac:dyDescent="0.2">
      <c r="A703" s="100">
        <v>9469822</v>
      </c>
      <c r="B703" s="15" t="s">
        <v>2170</v>
      </c>
      <c r="C703" s="15" t="s">
        <v>2171</v>
      </c>
      <c r="D703" s="5">
        <v>500</v>
      </c>
      <c r="E703" s="101">
        <v>8940326</v>
      </c>
      <c r="F703" s="15" t="s">
        <v>264</v>
      </c>
      <c r="G703" s="183" t="s">
        <v>1097</v>
      </c>
    </row>
    <row r="704" spans="1:7" x14ac:dyDescent="0.2">
      <c r="A704" s="100">
        <v>9468326</v>
      </c>
      <c r="B704" s="15" t="s">
        <v>1973</v>
      </c>
      <c r="C704" s="15" t="s">
        <v>196</v>
      </c>
      <c r="D704" s="5">
        <v>500</v>
      </c>
      <c r="E704" s="101">
        <v>8940326</v>
      </c>
      <c r="F704" s="15" t="s">
        <v>264</v>
      </c>
      <c r="G704" s="183" t="s">
        <v>1096</v>
      </c>
    </row>
    <row r="705" spans="1:7" x14ac:dyDescent="0.2">
      <c r="A705" s="100">
        <v>9464810</v>
      </c>
      <c r="B705" s="15" t="s">
        <v>1015</v>
      </c>
      <c r="C705" s="15" t="s">
        <v>1016</v>
      </c>
      <c r="D705" s="5">
        <v>500</v>
      </c>
      <c r="E705" s="101">
        <v>8940326</v>
      </c>
      <c r="F705" s="15" t="s">
        <v>264</v>
      </c>
      <c r="G705" s="183" t="s">
        <v>1096</v>
      </c>
    </row>
    <row r="706" spans="1:7" x14ac:dyDescent="0.2">
      <c r="A706" s="100">
        <v>9470556</v>
      </c>
      <c r="B706" s="15" t="s">
        <v>1518</v>
      </c>
      <c r="C706" s="15" t="s">
        <v>842</v>
      </c>
      <c r="D706" s="5">
        <v>500</v>
      </c>
      <c r="E706" s="101">
        <v>8940326</v>
      </c>
      <c r="F706" s="15" t="s">
        <v>264</v>
      </c>
      <c r="G706" s="183" t="s">
        <v>1096</v>
      </c>
    </row>
    <row r="707" spans="1:7" x14ac:dyDescent="0.2">
      <c r="A707" s="100">
        <v>9470557</v>
      </c>
      <c r="B707" s="15" t="s">
        <v>1518</v>
      </c>
      <c r="C707" s="15" t="s">
        <v>3656</v>
      </c>
      <c r="D707" s="5">
        <v>500</v>
      </c>
      <c r="E707" s="101">
        <v>8940326</v>
      </c>
      <c r="F707" s="15" t="s">
        <v>264</v>
      </c>
      <c r="G707" s="183" t="s">
        <v>1104</v>
      </c>
    </row>
    <row r="708" spans="1:7" x14ac:dyDescent="0.2">
      <c r="A708" s="100">
        <v>9470375</v>
      </c>
      <c r="B708" s="15" t="s">
        <v>3272</v>
      </c>
      <c r="C708" s="15" t="s">
        <v>3273</v>
      </c>
      <c r="D708" s="5">
        <v>500</v>
      </c>
      <c r="E708" s="101">
        <v>8940326</v>
      </c>
      <c r="F708" s="15" t="s">
        <v>264</v>
      </c>
      <c r="G708" s="183" t="s">
        <v>1097</v>
      </c>
    </row>
    <row r="709" spans="1:7" x14ac:dyDescent="0.2">
      <c r="A709" s="100">
        <v>9466449</v>
      </c>
      <c r="B709" s="15" t="s">
        <v>1526</v>
      </c>
      <c r="C709" s="15" t="s">
        <v>705</v>
      </c>
      <c r="D709" s="5">
        <v>500</v>
      </c>
      <c r="E709" s="101">
        <v>8940326</v>
      </c>
      <c r="F709" s="15" t="s">
        <v>264</v>
      </c>
      <c r="G709" s="183" t="s">
        <v>1091</v>
      </c>
    </row>
    <row r="710" spans="1:7" x14ac:dyDescent="0.2">
      <c r="A710" s="100">
        <v>9464395</v>
      </c>
      <c r="B710" s="15" t="s">
        <v>757</v>
      </c>
      <c r="C710" s="15" t="s">
        <v>1029</v>
      </c>
      <c r="D710" s="5">
        <v>500</v>
      </c>
      <c r="E710" s="101">
        <v>8940326</v>
      </c>
      <c r="F710" s="15" t="s">
        <v>264</v>
      </c>
      <c r="G710" s="183" t="s">
        <v>1096</v>
      </c>
    </row>
    <row r="711" spans="1:7" x14ac:dyDescent="0.2">
      <c r="A711" s="100">
        <v>9469831</v>
      </c>
      <c r="B711" s="15" t="s">
        <v>2552</v>
      </c>
      <c r="C711" s="15" t="s">
        <v>2553</v>
      </c>
      <c r="D711" s="5">
        <v>500</v>
      </c>
      <c r="E711" s="101">
        <v>8940326</v>
      </c>
      <c r="F711" s="15" t="s">
        <v>264</v>
      </c>
      <c r="G711" s="183" t="s">
        <v>1100</v>
      </c>
    </row>
    <row r="712" spans="1:7" x14ac:dyDescent="0.2">
      <c r="A712" s="100">
        <v>9463695</v>
      </c>
      <c r="B712" s="15" t="s">
        <v>1945</v>
      </c>
      <c r="C712" s="15" t="s">
        <v>1946</v>
      </c>
      <c r="D712" s="5">
        <v>500</v>
      </c>
      <c r="E712" s="101">
        <v>8940326</v>
      </c>
      <c r="F712" s="15" t="s">
        <v>264</v>
      </c>
      <c r="G712" s="183" t="s">
        <v>1091</v>
      </c>
    </row>
    <row r="713" spans="1:7" x14ac:dyDescent="0.2">
      <c r="A713" s="100">
        <v>9470555</v>
      </c>
      <c r="B713" s="15" t="s">
        <v>3664</v>
      </c>
      <c r="C713" s="15" t="s">
        <v>3665</v>
      </c>
      <c r="D713" s="5">
        <v>500</v>
      </c>
      <c r="E713" s="101">
        <v>8940326</v>
      </c>
      <c r="F713" s="15" t="s">
        <v>264</v>
      </c>
      <c r="G713" s="183" t="s">
        <v>1114</v>
      </c>
    </row>
    <row r="714" spans="1:7" x14ac:dyDescent="0.2">
      <c r="A714" s="100">
        <v>9468320</v>
      </c>
      <c r="B714" s="15" t="s">
        <v>2002</v>
      </c>
      <c r="C714" s="15" t="s">
        <v>258</v>
      </c>
      <c r="D714" s="5">
        <v>500</v>
      </c>
      <c r="E714" s="101">
        <v>8940326</v>
      </c>
      <c r="F714" s="15" t="s">
        <v>264</v>
      </c>
      <c r="G714" s="183" t="s">
        <v>1096</v>
      </c>
    </row>
    <row r="715" spans="1:7" x14ac:dyDescent="0.2">
      <c r="A715" s="100">
        <v>9464809</v>
      </c>
      <c r="B715" s="15" t="s">
        <v>3572</v>
      </c>
      <c r="C715" s="15" t="s">
        <v>488</v>
      </c>
      <c r="D715" s="5">
        <v>500</v>
      </c>
      <c r="E715" s="101">
        <v>8940326</v>
      </c>
      <c r="F715" s="15" t="s">
        <v>264</v>
      </c>
      <c r="G715" s="183" t="s">
        <v>1097</v>
      </c>
    </row>
    <row r="716" spans="1:7" x14ac:dyDescent="0.2">
      <c r="A716" s="100">
        <v>9468282</v>
      </c>
      <c r="B716" s="15" t="s">
        <v>1956</v>
      </c>
      <c r="C716" s="15" t="s">
        <v>1957</v>
      </c>
      <c r="D716" s="5">
        <v>500</v>
      </c>
      <c r="E716" s="101">
        <v>8940326</v>
      </c>
      <c r="F716" s="15" t="s">
        <v>264</v>
      </c>
      <c r="G716" s="183" t="s">
        <v>1093</v>
      </c>
    </row>
    <row r="717" spans="1:7" x14ac:dyDescent="0.2">
      <c r="A717" s="100">
        <v>9470554</v>
      </c>
      <c r="B717" s="15" t="s">
        <v>1956</v>
      </c>
      <c r="C717" s="15" t="s">
        <v>3683</v>
      </c>
      <c r="D717" s="5">
        <v>500</v>
      </c>
      <c r="E717" s="101">
        <v>8940326</v>
      </c>
      <c r="F717" s="15" t="s">
        <v>264</v>
      </c>
      <c r="G717" s="183" t="s">
        <v>1097</v>
      </c>
    </row>
    <row r="718" spans="1:7" x14ac:dyDescent="0.2">
      <c r="A718" s="100">
        <v>9468100</v>
      </c>
      <c r="B718" s="15" t="s">
        <v>439</v>
      </c>
      <c r="C718" s="15" t="s">
        <v>1900</v>
      </c>
      <c r="D718" s="5">
        <v>500</v>
      </c>
      <c r="E718" s="101">
        <v>8940326</v>
      </c>
      <c r="F718" s="15" t="s">
        <v>264</v>
      </c>
      <c r="G718" s="183" t="s">
        <v>1097</v>
      </c>
    </row>
    <row r="719" spans="1:7" x14ac:dyDescent="0.2">
      <c r="A719" s="100">
        <v>9468104</v>
      </c>
      <c r="B719" s="15" t="s">
        <v>439</v>
      </c>
      <c r="C719" s="15" t="s">
        <v>895</v>
      </c>
      <c r="D719" s="5">
        <v>500</v>
      </c>
      <c r="E719" s="101">
        <v>8940326</v>
      </c>
      <c r="F719" s="15" t="s">
        <v>264</v>
      </c>
      <c r="G719" s="183" t="s">
        <v>1093</v>
      </c>
    </row>
    <row r="720" spans="1:7" x14ac:dyDescent="0.2">
      <c r="A720" s="100">
        <v>9468103</v>
      </c>
      <c r="B720" s="15" t="s">
        <v>439</v>
      </c>
      <c r="C720" s="15" t="s">
        <v>282</v>
      </c>
      <c r="D720" s="5">
        <v>500</v>
      </c>
      <c r="E720" s="101">
        <v>8940326</v>
      </c>
      <c r="F720" s="15" t="s">
        <v>264</v>
      </c>
      <c r="G720" s="183" t="s">
        <v>1096</v>
      </c>
    </row>
    <row r="721" spans="1:7" x14ac:dyDescent="0.2">
      <c r="A721" s="100">
        <v>9470546</v>
      </c>
      <c r="B721" s="15" t="s">
        <v>3702</v>
      </c>
      <c r="C721" s="15" t="s">
        <v>3648</v>
      </c>
      <c r="D721" s="5">
        <v>500</v>
      </c>
      <c r="E721" s="101">
        <v>8940326</v>
      </c>
      <c r="F721" s="15" t="s">
        <v>264</v>
      </c>
      <c r="G721" s="183" t="s">
        <v>1091</v>
      </c>
    </row>
    <row r="722" spans="1:7" x14ac:dyDescent="0.2">
      <c r="A722" s="100">
        <v>9469820</v>
      </c>
      <c r="B722" s="15" t="s">
        <v>3129</v>
      </c>
      <c r="C722" s="15" t="s">
        <v>2843</v>
      </c>
      <c r="D722" s="5">
        <v>500</v>
      </c>
      <c r="E722" s="101">
        <v>8940326</v>
      </c>
      <c r="F722" s="15" t="s">
        <v>264</v>
      </c>
      <c r="G722" s="183" t="s">
        <v>1093</v>
      </c>
    </row>
    <row r="723" spans="1:7" x14ac:dyDescent="0.2">
      <c r="A723" s="100">
        <v>9465746</v>
      </c>
      <c r="B723" s="15" t="s">
        <v>824</v>
      </c>
      <c r="C723" s="15" t="s">
        <v>825</v>
      </c>
      <c r="D723" s="5">
        <v>583</v>
      </c>
      <c r="E723" s="101">
        <v>8940872</v>
      </c>
      <c r="F723" s="15" t="s">
        <v>204</v>
      </c>
      <c r="G723" s="183" t="s">
        <v>1091</v>
      </c>
    </row>
    <row r="724" spans="1:7" x14ac:dyDescent="0.2">
      <c r="A724" s="100">
        <v>9469813</v>
      </c>
      <c r="B724" s="15" t="s">
        <v>1967</v>
      </c>
      <c r="C724" s="15" t="s">
        <v>2159</v>
      </c>
      <c r="D724" s="5">
        <v>500</v>
      </c>
      <c r="E724" s="101">
        <v>8940872</v>
      </c>
      <c r="F724" s="15" t="s">
        <v>204</v>
      </c>
      <c r="G724" s="183" t="s">
        <v>1097</v>
      </c>
    </row>
    <row r="725" spans="1:7" x14ac:dyDescent="0.2">
      <c r="A725" s="100">
        <v>9460634</v>
      </c>
      <c r="B725" s="15" t="s">
        <v>434</v>
      </c>
      <c r="C725" s="15" t="s">
        <v>435</v>
      </c>
      <c r="D725" s="5">
        <v>722</v>
      </c>
      <c r="E725" s="101">
        <v>8940872</v>
      </c>
      <c r="F725" s="15" t="s">
        <v>204</v>
      </c>
      <c r="G725" s="183" t="s">
        <v>1102</v>
      </c>
    </row>
    <row r="726" spans="1:7" x14ac:dyDescent="0.2">
      <c r="A726" s="100">
        <v>9469677</v>
      </c>
      <c r="B726" s="15" t="s">
        <v>2223</v>
      </c>
      <c r="C726" s="15" t="s">
        <v>2224</v>
      </c>
      <c r="D726" s="5">
        <v>500</v>
      </c>
      <c r="E726" s="101">
        <v>8940872</v>
      </c>
      <c r="F726" s="15" t="s">
        <v>204</v>
      </c>
      <c r="G726" s="183" t="s">
        <v>1100</v>
      </c>
    </row>
    <row r="727" spans="1:7" x14ac:dyDescent="0.2">
      <c r="A727" s="100">
        <v>9469678</v>
      </c>
      <c r="B727" s="15" t="s">
        <v>2237</v>
      </c>
      <c r="C727" s="15" t="s">
        <v>447</v>
      </c>
      <c r="D727" s="5">
        <v>500</v>
      </c>
      <c r="E727" s="101">
        <v>8940872</v>
      </c>
      <c r="F727" s="15" t="s">
        <v>204</v>
      </c>
      <c r="G727" s="183" t="s">
        <v>1100</v>
      </c>
    </row>
    <row r="728" spans="1:7" x14ac:dyDescent="0.2">
      <c r="A728" s="100">
        <v>9470152</v>
      </c>
      <c r="B728" s="15" t="s">
        <v>3206</v>
      </c>
      <c r="C728" s="15" t="s">
        <v>1011</v>
      </c>
      <c r="D728" s="5">
        <v>500</v>
      </c>
      <c r="E728" s="101">
        <v>8940872</v>
      </c>
      <c r="F728" s="15" t="s">
        <v>204</v>
      </c>
      <c r="G728" s="183" t="s">
        <v>1096</v>
      </c>
    </row>
    <row r="729" spans="1:7" x14ac:dyDescent="0.2">
      <c r="A729" s="100">
        <v>9470154</v>
      </c>
      <c r="B729" s="15" t="s">
        <v>3206</v>
      </c>
      <c r="C729" s="15" t="s">
        <v>3207</v>
      </c>
      <c r="D729" s="5">
        <v>500</v>
      </c>
      <c r="E729" s="101">
        <v>8940872</v>
      </c>
      <c r="F729" s="15" t="s">
        <v>204</v>
      </c>
      <c r="G729" s="183" t="s">
        <v>1100</v>
      </c>
    </row>
    <row r="730" spans="1:7" x14ac:dyDescent="0.2">
      <c r="A730" s="100">
        <v>9469679</v>
      </c>
      <c r="B730" s="15" t="s">
        <v>2295</v>
      </c>
      <c r="C730" s="15" t="s">
        <v>202</v>
      </c>
      <c r="D730" s="5">
        <v>500</v>
      </c>
      <c r="E730" s="101">
        <v>8940872</v>
      </c>
      <c r="F730" s="15" t="s">
        <v>204</v>
      </c>
      <c r="G730" s="183" t="s">
        <v>1100</v>
      </c>
    </row>
    <row r="731" spans="1:7" x14ac:dyDescent="0.2">
      <c r="A731" s="100">
        <v>9469680</v>
      </c>
      <c r="B731" s="15" t="s">
        <v>845</v>
      </c>
      <c r="C731" s="15" t="s">
        <v>2324</v>
      </c>
      <c r="D731" s="5">
        <v>500</v>
      </c>
      <c r="E731" s="101">
        <v>8940872</v>
      </c>
      <c r="F731" s="15" t="s">
        <v>204</v>
      </c>
      <c r="G731" s="183" t="s">
        <v>1100</v>
      </c>
    </row>
    <row r="732" spans="1:7" x14ac:dyDescent="0.2">
      <c r="A732" s="100">
        <v>9469808</v>
      </c>
      <c r="B732" s="15" t="s">
        <v>1454</v>
      </c>
      <c r="C732" s="15" t="s">
        <v>447</v>
      </c>
      <c r="D732" s="5">
        <v>500</v>
      </c>
      <c r="E732" s="101">
        <v>8940872</v>
      </c>
      <c r="F732" s="15" t="s">
        <v>204</v>
      </c>
      <c r="G732" s="183" t="s">
        <v>1096</v>
      </c>
    </row>
    <row r="733" spans="1:7" x14ac:dyDescent="0.2">
      <c r="A733" s="100">
        <v>9464486</v>
      </c>
      <c r="B733" s="15" t="s">
        <v>3551</v>
      </c>
      <c r="C733" s="15" t="s">
        <v>266</v>
      </c>
      <c r="D733" s="5">
        <v>652</v>
      </c>
      <c r="E733" s="101">
        <v>8940872</v>
      </c>
      <c r="F733" s="15" t="s">
        <v>204</v>
      </c>
      <c r="G733" s="183" t="s">
        <v>1132</v>
      </c>
    </row>
    <row r="734" spans="1:7" x14ac:dyDescent="0.2">
      <c r="A734" s="100">
        <v>9469810</v>
      </c>
      <c r="B734" s="15" t="s">
        <v>2393</v>
      </c>
      <c r="C734" s="15" t="s">
        <v>1060</v>
      </c>
      <c r="D734" s="5">
        <v>500</v>
      </c>
      <c r="E734" s="101">
        <v>8940872</v>
      </c>
      <c r="F734" s="15" t="s">
        <v>204</v>
      </c>
      <c r="G734" s="183" t="s">
        <v>1093</v>
      </c>
    </row>
    <row r="735" spans="1:7" x14ac:dyDescent="0.2">
      <c r="A735" s="100">
        <v>9469696</v>
      </c>
      <c r="B735" s="15" t="s">
        <v>2432</v>
      </c>
      <c r="C735" s="15" t="s">
        <v>968</v>
      </c>
      <c r="D735" s="5">
        <v>500</v>
      </c>
      <c r="E735" s="101">
        <v>8940872</v>
      </c>
      <c r="F735" s="15" t="s">
        <v>204</v>
      </c>
      <c r="G735" s="183" t="s">
        <v>1100</v>
      </c>
    </row>
    <row r="736" spans="1:7" x14ac:dyDescent="0.2">
      <c r="A736" s="100">
        <v>9469695</v>
      </c>
      <c r="B736" s="15" t="s">
        <v>2454</v>
      </c>
      <c r="C736" s="15" t="s">
        <v>2455</v>
      </c>
      <c r="D736" s="5">
        <v>500</v>
      </c>
      <c r="E736" s="101">
        <v>8940872</v>
      </c>
      <c r="F736" s="15" t="s">
        <v>204</v>
      </c>
      <c r="G736" s="183" t="s">
        <v>1100</v>
      </c>
    </row>
    <row r="737" spans="1:7" x14ac:dyDescent="0.2">
      <c r="A737" s="100">
        <v>9461982</v>
      </c>
      <c r="B737" s="15" t="s">
        <v>482</v>
      </c>
      <c r="C737" s="15" t="s">
        <v>281</v>
      </c>
      <c r="D737" s="5">
        <v>587</v>
      </c>
      <c r="E737" s="101">
        <v>8940872</v>
      </c>
      <c r="F737" s="15" t="s">
        <v>204</v>
      </c>
      <c r="G737" s="183" t="s">
        <v>1132</v>
      </c>
    </row>
    <row r="738" spans="1:7" x14ac:dyDescent="0.2">
      <c r="A738" s="100">
        <v>9469684</v>
      </c>
      <c r="B738" s="15" t="s">
        <v>2470</v>
      </c>
      <c r="C738" s="15" t="s">
        <v>1187</v>
      </c>
      <c r="D738" s="5">
        <v>500</v>
      </c>
      <c r="E738" s="101">
        <v>8940872</v>
      </c>
      <c r="F738" s="15" t="s">
        <v>204</v>
      </c>
      <c r="G738" s="183" t="s">
        <v>1097</v>
      </c>
    </row>
    <row r="739" spans="1:7" x14ac:dyDescent="0.2">
      <c r="A739" s="100">
        <v>9467559</v>
      </c>
      <c r="B739" s="15" t="s">
        <v>1236</v>
      </c>
      <c r="C739" s="15" t="s">
        <v>1237</v>
      </c>
      <c r="D739" s="5">
        <v>500</v>
      </c>
      <c r="E739" s="101">
        <v>8940872</v>
      </c>
      <c r="F739" s="15" t="s">
        <v>204</v>
      </c>
      <c r="G739" s="183" t="s">
        <v>1093</v>
      </c>
    </row>
    <row r="740" spans="1:7" x14ac:dyDescent="0.2">
      <c r="A740" s="100">
        <v>9469685</v>
      </c>
      <c r="B740" s="15" t="s">
        <v>2585</v>
      </c>
      <c r="C740" s="15" t="s">
        <v>1628</v>
      </c>
      <c r="D740" s="5">
        <v>500</v>
      </c>
      <c r="E740" s="101">
        <v>8940872</v>
      </c>
      <c r="F740" s="15" t="s">
        <v>204</v>
      </c>
      <c r="G740" s="183" t="s">
        <v>1108</v>
      </c>
    </row>
    <row r="741" spans="1:7" x14ac:dyDescent="0.2">
      <c r="A741" s="100">
        <v>9470033</v>
      </c>
      <c r="B741" s="15" t="s">
        <v>2597</v>
      </c>
      <c r="C741" s="15" t="s">
        <v>2598</v>
      </c>
      <c r="D741" s="5">
        <v>500</v>
      </c>
      <c r="E741" s="101">
        <v>8940872</v>
      </c>
      <c r="F741" s="15" t="s">
        <v>204</v>
      </c>
      <c r="G741" s="183" t="s">
        <v>1104</v>
      </c>
    </row>
    <row r="742" spans="1:7" x14ac:dyDescent="0.2">
      <c r="A742" s="100">
        <v>9470032</v>
      </c>
      <c r="B742" s="15" t="s">
        <v>2597</v>
      </c>
      <c r="C742" s="15" t="s">
        <v>2599</v>
      </c>
      <c r="D742" s="5">
        <v>500</v>
      </c>
      <c r="E742" s="101">
        <v>8940872</v>
      </c>
      <c r="F742" s="15" t="s">
        <v>204</v>
      </c>
      <c r="G742" s="183" t="s">
        <v>1093</v>
      </c>
    </row>
    <row r="743" spans="1:7" x14ac:dyDescent="0.2">
      <c r="A743" s="100">
        <v>9469686</v>
      </c>
      <c r="B743" s="15" t="s">
        <v>1862</v>
      </c>
      <c r="C743" s="15" t="s">
        <v>2112</v>
      </c>
      <c r="D743" s="5">
        <v>500</v>
      </c>
      <c r="E743" s="101">
        <v>8940872</v>
      </c>
      <c r="F743" s="15" t="s">
        <v>204</v>
      </c>
      <c r="G743" s="183" t="s">
        <v>1096</v>
      </c>
    </row>
    <row r="744" spans="1:7" x14ac:dyDescent="0.2">
      <c r="A744" s="100">
        <v>9469687</v>
      </c>
      <c r="B744" s="15" t="s">
        <v>1862</v>
      </c>
      <c r="C744" s="15" t="s">
        <v>235</v>
      </c>
      <c r="D744" s="5">
        <v>500</v>
      </c>
      <c r="E744" s="101">
        <v>8940872</v>
      </c>
      <c r="F744" s="15" t="s">
        <v>204</v>
      </c>
      <c r="G744" s="183" t="s">
        <v>1091</v>
      </c>
    </row>
    <row r="745" spans="1:7" x14ac:dyDescent="0.2">
      <c r="A745" s="100">
        <v>9467828</v>
      </c>
      <c r="B745" s="15" t="s">
        <v>1862</v>
      </c>
      <c r="C745" s="15" t="s">
        <v>189</v>
      </c>
      <c r="D745" s="5">
        <v>500</v>
      </c>
      <c r="E745" s="101">
        <v>8940872</v>
      </c>
      <c r="F745" s="15" t="s">
        <v>204</v>
      </c>
      <c r="G745" s="183" t="s">
        <v>1093</v>
      </c>
    </row>
    <row r="746" spans="1:7" x14ac:dyDescent="0.2">
      <c r="A746" s="100">
        <v>9470254</v>
      </c>
      <c r="B746" s="15" t="s">
        <v>3323</v>
      </c>
      <c r="C746" s="15" t="s">
        <v>3324</v>
      </c>
      <c r="D746" s="5">
        <v>500</v>
      </c>
      <c r="E746" s="101">
        <v>8940872</v>
      </c>
      <c r="F746" s="15" t="s">
        <v>204</v>
      </c>
      <c r="G746" s="183" t="s">
        <v>1108</v>
      </c>
    </row>
    <row r="747" spans="1:7" x14ac:dyDescent="0.2">
      <c r="A747" s="100">
        <v>9465862</v>
      </c>
      <c r="B747" s="15" t="s">
        <v>1037</v>
      </c>
      <c r="C747" s="15" t="s">
        <v>272</v>
      </c>
      <c r="D747" s="5">
        <v>500</v>
      </c>
      <c r="E747" s="101">
        <v>8940872</v>
      </c>
      <c r="F747" s="15" t="s">
        <v>204</v>
      </c>
      <c r="G747" s="183" t="s">
        <v>1093</v>
      </c>
    </row>
    <row r="748" spans="1:7" x14ac:dyDescent="0.2">
      <c r="A748" s="100">
        <v>9467827</v>
      </c>
      <c r="B748" s="15" t="s">
        <v>1869</v>
      </c>
      <c r="C748" s="15" t="s">
        <v>1870</v>
      </c>
      <c r="D748" s="5">
        <v>500</v>
      </c>
      <c r="E748" s="101">
        <v>8940872</v>
      </c>
      <c r="F748" s="15" t="s">
        <v>204</v>
      </c>
      <c r="G748" s="183" t="s">
        <v>1108</v>
      </c>
    </row>
    <row r="749" spans="1:7" x14ac:dyDescent="0.2">
      <c r="A749" s="100">
        <v>9463686</v>
      </c>
      <c r="B749" s="15" t="s">
        <v>1595</v>
      </c>
      <c r="C749" s="15" t="s">
        <v>1814</v>
      </c>
      <c r="D749" s="5">
        <v>500</v>
      </c>
      <c r="E749" s="101">
        <v>8940872</v>
      </c>
      <c r="F749" s="15" t="s">
        <v>204</v>
      </c>
      <c r="G749" s="183" t="s">
        <v>1108</v>
      </c>
    </row>
    <row r="750" spans="1:7" x14ac:dyDescent="0.2">
      <c r="A750" s="100">
        <v>9464314</v>
      </c>
      <c r="B750" s="15" t="s">
        <v>3567</v>
      </c>
      <c r="C750" s="15" t="s">
        <v>2276</v>
      </c>
      <c r="D750" s="5">
        <v>516</v>
      </c>
      <c r="E750" s="101">
        <v>8940872</v>
      </c>
      <c r="F750" s="15" t="s">
        <v>204</v>
      </c>
      <c r="G750" s="183" t="s">
        <v>1100</v>
      </c>
    </row>
    <row r="751" spans="1:7" x14ac:dyDescent="0.2">
      <c r="A751" s="100">
        <v>9466025</v>
      </c>
      <c r="B751" s="15" t="s">
        <v>3567</v>
      </c>
      <c r="C751" s="15" t="s">
        <v>610</v>
      </c>
      <c r="D751" s="5">
        <v>500</v>
      </c>
      <c r="E751" s="101">
        <v>8940872</v>
      </c>
      <c r="F751" s="15" t="s">
        <v>204</v>
      </c>
      <c r="G751" s="183" t="s">
        <v>1096</v>
      </c>
    </row>
    <row r="752" spans="1:7" x14ac:dyDescent="0.2">
      <c r="A752" s="100">
        <v>9468190</v>
      </c>
      <c r="B752" s="15" t="s">
        <v>1876</v>
      </c>
      <c r="C752" s="15" t="s">
        <v>1877</v>
      </c>
      <c r="D752" s="5">
        <v>500</v>
      </c>
      <c r="E752" s="101">
        <v>8940872</v>
      </c>
      <c r="F752" s="15" t="s">
        <v>204</v>
      </c>
      <c r="G752" s="183" t="s">
        <v>1091</v>
      </c>
    </row>
    <row r="753" spans="1:7" x14ac:dyDescent="0.2">
      <c r="A753" s="100">
        <v>9462168</v>
      </c>
      <c r="B753" s="15" t="s">
        <v>584</v>
      </c>
      <c r="C753" s="15" t="s">
        <v>585</v>
      </c>
      <c r="D753" s="5">
        <v>500</v>
      </c>
      <c r="E753" s="101">
        <v>8940872</v>
      </c>
      <c r="F753" s="15" t="s">
        <v>204</v>
      </c>
      <c r="G753" s="183" t="s">
        <v>1100</v>
      </c>
    </row>
    <row r="754" spans="1:7" x14ac:dyDescent="0.2">
      <c r="A754" s="100">
        <v>9467892</v>
      </c>
      <c r="B754" s="15" t="s">
        <v>1879</v>
      </c>
      <c r="C754" s="15" t="s">
        <v>181</v>
      </c>
      <c r="D754" s="5">
        <v>500</v>
      </c>
      <c r="E754" s="101">
        <v>8940872</v>
      </c>
      <c r="F754" s="15" t="s">
        <v>204</v>
      </c>
      <c r="G754" s="183" t="s">
        <v>1108</v>
      </c>
    </row>
    <row r="755" spans="1:7" x14ac:dyDescent="0.2">
      <c r="A755" s="100">
        <v>9460645</v>
      </c>
      <c r="B755" s="15" t="s">
        <v>436</v>
      </c>
      <c r="C755" s="15" t="s">
        <v>253</v>
      </c>
      <c r="D755" s="5">
        <v>743</v>
      </c>
      <c r="E755" s="101">
        <v>8940872</v>
      </c>
      <c r="F755" s="15" t="s">
        <v>204</v>
      </c>
      <c r="G755" s="183" t="s">
        <v>1132</v>
      </c>
    </row>
    <row r="756" spans="1:7" x14ac:dyDescent="0.2">
      <c r="A756" s="100">
        <v>9464317</v>
      </c>
      <c r="B756" s="15" t="s">
        <v>781</v>
      </c>
      <c r="C756" s="15" t="s">
        <v>782</v>
      </c>
      <c r="D756" s="5">
        <v>500</v>
      </c>
      <c r="E756" s="101">
        <v>8940872</v>
      </c>
      <c r="F756" s="15" t="s">
        <v>204</v>
      </c>
      <c r="G756" s="183" t="s">
        <v>1104</v>
      </c>
    </row>
    <row r="757" spans="1:7" x14ac:dyDescent="0.2">
      <c r="A757" s="100">
        <v>9470585</v>
      </c>
      <c r="B757" s="15" t="s">
        <v>3671</v>
      </c>
      <c r="C757" s="15" t="s">
        <v>3672</v>
      </c>
      <c r="D757" s="5">
        <v>500</v>
      </c>
      <c r="E757" s="101">
        <v>8940872</v>
      </c>
      <c r="F757" s="15" t="s">
        <v>204</v>
      </c>
      <c r="G757" s="183" t="s">
        <v>1100</v>
      </c>
    </row>
    <row r="758" spans="1:7" x14ac:dyDescent="0.2">
      <c r="A758" s="100">
        <v>9464319</v>
      </c>
      <c r="B758" s="15" t="s">
        <v>784</v>
      </c>
      <c r="C758" s="15" t="s">
        <v>785</v>
      </c>
      <c r="D758" s="5">
        <v>536</v>
      </c>
      <c r="E758" s="101">
        <v>8940872</v>
      </c>
      <c r="F758" s="15" t="s">
        <v>204</v>
      </c>
      <c r="G758" s="183" t="s">
        <v>1104</v>
      </c>
    </row>
    <row r="759" spans="1:7" x14ac:dyDescent="0.2">
      <c r="A759" s="100">
        <v>9464726</v>
      </c>
      <c r="B759" s="15" t="s">
        <v>961</v>
      </c>
      <c r="C759" s="15" t="s">
        <v>680</v>
      </c>
      <c r="D759" s="5">
        <v>636</v>
      </c>
      <c r="E759" s="101">
        <v>8940872</v>
      </c>
      <c r="F759" s="15" t="s">
        <v>204</v>
      </c>
      <c r="G759" s="183" t="s">
        <v>1093</v>
      </c>
    </row>
    <row r="760" spans="1:7" x14ac:dyDescent="0.2">
      <c r="A760" s="100">
        <v>9465148</v>
      </c>
      <c r="B760" s="15" t="s">
        <v>961</v>
      </c>
      <c r="C760" s="15" t="s">
        <v>820</v>
      </c>
      <c r="D760" s="5">
        <v>685</v>
      </c>
      <c r="E760" s="101">
        <v>8940872</v>
      </c>
      <c r="F760" s="15" t="s">
        <v>204</v>
      </c>
      <c r="G760" s="183" t="s">
        <v>1100</v>
      </c>
    </row>
    <row r="761" spans="1:7" x14ac:dyDescent="0.2">
      <c r="A761" s="100">
        <v>9470112</v>
      </c>
      <c r="B761" s="15" t="s">
        <v>3407</v>
      </c>
      <c r="C761" s="15" t="s">
        <v>3408</v>
      </c>
      <c r="D761" s="5">
        <v>500</v>
      </c>
      <c r="E761" s="101">
        <v>8940872</v>
      </c>
      <c r="F761" s="15" t="s">
        <v>204</v>
      </c>
      <c r="G761" s="183" t="s">
        <v>1104</v>
      </c>
    </row>
    <row r="762" spans="1:7" x14ac:dyDescent="0.2">
      <c r="A762" s="100">
        <v>9469688</v>
      </c>
      <c r="B762" s="15" t="s">
        <v>2827</v>
      </c>
      <c r="C762" s="15" t="s">
        <v>2828</v>
      </c>
      <c r="D762" s="5">
        <v>500</v>
      </c>
      <c r="E762" s="101">
        <v>8940872</v>
      </c>
      <c r="F762" s="15" t="s">
        <v>204</v>
      </c>
      <c r="G762" s="183" t="s">
        <v>1104</v>
      </c>
    </row>
    <row r="763" spans="1:7" x14ac:dyDescent="0.2">
      <c r="A763" s="100">
        <v>9465620</v>
      </c>
      <c r="B763" s="15" t="s">
        <v>896</v>
      </c>
      <c r="C763" s="15" t="s">
        <v>242</v>
      </c>
      <c r="D763" s="5">
        <v>522</v>
      </c>
      <c r="E763" s="101">
        <v>8940872</v>
      </c>
      <c r="F763" s="15" t="s">
        <v>204</v>
      </c>
      <c r="G763" s="183" t="s">
        <v>1108</v>
      </c>
    </row>
    <row r="764" spans="1:7" x14ac:dyDescent="0.2">
      <c r="A764" s="100">
        <v>9469809</v>
      </c>
      <c r="B764" s="15" t="s">
        <v>2840</v>
      </c>
      <c r="C764" s="15" t="s">
        <v>2841</v>
      </c>
      <c r="D764" s="5">
        <v>500</v>
      </c>
      <c r="E764" s="101">
        <v>8940872</v>
      </c>
      <c r="F764" s="15" t="s">
        <v>204</v>
      </c>
      <c r="G764" s="183" t="s">
        <v>1093</v>
      </c>
    </row>
    <row r="765" spans="1:7" x14ac:dyDescent="0.2">
      <c r="A765" s="100">
        <v>9468167</v>
      </c>
      <c r="B765" s="15" t="s">
        <v>3417</v>
      </c>
      <c r="C765" s="15" t="s">
        <v>178</v>
      </c>
      <c r="D765" s="5">
        <v>500</v>
      </c>
      <c r="E765" s="101">
        <v>8940872</v>
      </c>
      <c r="F765" s="15" t="s">
        <v>204</v>
      </c>
      <c r="G765" s="183" t="s">
        <v>1106</v>
      </c>
    </row>
    <row r="766" spans="1:7" x14ac:dyDescent="0.2">
      <c r="A766" s="100">
        <v>9468168</v>
      </c>
      <c r="B766" s="15" t="s">
        <v>3417</v>
      </c>
      <c r="C766" s="15" t="s">
        <v>226</v>
      </c>
      <c r="D766" s="5">
        <v>500</v>
      </c>
      <c r="E766" s="101">
        <v>8940872</v>
      </c>
      <c r="F766" s="15" t="s">
        <v>204</v>
      </c>
      <c r="G766" s="183" t="s">
        <v>1091</v>
      </c>
    </row>
    <row r="767" spans="1:7" x14ac:dyDescent="0.2">
      <c r="A767" s="100">
        <v>9468128</v>
      </c>
      <c r="B767" s="15" t="s">
        <v>3418</v>
      </c>
      <c r="C767" s="15" t="s">
        <v>565</v>
      </c>
      <c r="D767" s="5">
        <v>500</v>
      </c>
      <c r="E767" s="101">
        <v>8940872</v>
      </c>
      <c r="F767" s="15" t="s">
        <v>204</v>
      </c>
      <c r="G767" s="183" t="s">
        <v>1108</v>
      </c>
    </row>
    <row r="768" spans="1:7" x14ac:dyDescent="0.2">
      <c r="A768" s="100">
        <v>9457132</v>
      </c>
      <c r="B768" s="15" t="s">
        <v>963</v>
      </c>
      <c r="C768" s="15" t="s">
        <v>207</v>
      </c>
      <c r="D768" s="5">
        <v>889</v>
      </c>
      <c r="E768" s="101">
        <v>8940872</v>
      </c>
      <c r="F768" s="15" t="s">
        <v>204</v>
      </c>
      <c r="G768" s="183" t="s">
        <v>1114</v>
      </c>
    </row>
    <row r="769" spans="1:7" x14ac:dyDescent="0.2">
      <c r="A769" s="100">
        <v>9469902</v>
      </c>
      <c r="B769" s="15" t="s">
        <v>2972</v>
      </c>
      <c r="C769" s="15" t="s">
        <v>544</v>
      </c>
      <c r="D769" s="5">
        <v>500</v>
      </c>
      <c r="E769" s="101">
        <v>8940872</v>
      </c>
      <c r="F769" s="15" t="s">
        <v>204</v>
      </c>
      <c r="G769" s="183" t="s">
        <v>1108</v>
      </c>
    </row>
    <row r="770" spans="1:7" x14ac:dyDescent="0.2">
      <c r="A770" s="100">
        <v>9468302</v>
      </c>
      <c r="B770" s="15" t="s">
        <v>3584</v>
      </c>
      <c r="C770" s="15" t="s">
        <v>3538</v>
      </c>
      <c r="D770" s="5">
        <v>500</v>
      </c>
      <c r="E770" s="101">
        <v>8940872</v>
      </c>
      <c r="F770" s="15" t="s">
        <v>204</v>
      </c>
      <c r="G770" s="183" t="s">
        <v>1106</v>
      </c>
    </row>
    <row r="771" spans="1:7" x14ac:dyDescent="0.2">
      <c r="A771" s="100">
        <v>9469689</v>
      </c>
      <c r="B771" s="15" t="s">
        <v>3039</v>
      </c>
      <c r="C771" s="15" t="s">
        <v>510</v>
      </c>
      <c r="D771" s="5">
        <v>500</v>
      </c>
      <c r="E771" s="101">
        <v>8940872</v>
      </c>
      <c r="F771" s="15" t="s">
        <v>204</v>
      </c>
      <c r="G771" s="183" t="s">
        <v>1097</v>
      </c>
    </row>
    <row r="772" spans="1:7" x14ac:dyDescent="0.2">
      <c r="A772" s="100">
        <v>9469691</v>
      </c>
      <c r="B772" s="15" t="s">
        <v>3039</v>
      </c>
      <c r="C772" s="15" t="s">
        <v>1960</v>
      </c>
      <c r="D772" s="5">
        <v>500</v>
      </c>
      <c r="E772" s="101">
        <v>8940872</v>
      </c>
      <c r="F772" s="15" t="s">
        <v>204</v>
      </c>
      <c r="G772" s="183" t="s">
        <v>1100</v>
      </c>
    </row>
    <row r="773" spans="1:7" x14ac:dyDescent="0.2">
      <c r="A773" s="100">
        <v>9469690</v>
      </c>
      <c r="B773" s="15" t="s">
        <v>3039</v>
      </c>
      <c r="C773" s="15" t="s">
        <v>3040</v>
      </c>
      <c r="D773" s="5">
        <v>500</v>
      </c>
      <c r="E773" s="101">
        <v>8940872</v>
      </c>
      <c r="F773" s="15" t="s">
        <v>204</v>
      </c>
      <c r="G773" s="183" t="s">
        <v>1093</v>
      </c>
    </row>
    <row r="774" spans="1:7" x14ac:dyDescent="0.2">
      <c r="A774" s="100">
        <v>9469692</v>
      </c>
      <c r="B774" s="15" t="s">
        <v>3065</v>
      </c>
      <c r="C774" s="15" t="s">
        <v>2841</v>
      </c>
      <c r="D774" s="5">
        <v>500</v>
      </c>
      <c r="E774" s="101">
        <v>8940872</v>
      </c>
      <c r="F774" s="15" t="s">
        <v>204</v>
      </c>
      <c r="G774" s="183" t="s">
        <v>1093</v>
      </c>
    </row>
    <row r="775" spans="1:7" x14ac:dyDescent="0.2">
      <c r="A775" s="100">
        <v>9462355</v>
      </c>
      <c r="B775" s="15" t="s">
        <v>3090</v>
      </c>
      <c r="C775" s="15" t="s">
        <v>212</v>
      </c>
      <c r="D775" s="5">
        <v>500</v>
      </c>
      <c r="E775" s="101">
        <v>8940872</v>
      </c>
      <c r="F775" s="15" t="s">
        <v>204</v>
      </c>
      <c r="G775" s="183" t="s">
        <v>1106</v>
      </c>
    </row>
    <row r="776" spans="1:7" x14ac:dyDescent="0.2">
      <c r="A776" s="100">
        <v>9467127</v>
      </c>
      <c r="B776" s="15" t="s">
        <v>1343</v>
      </c>
      <c r="C776" s="15" t="s">
        <v>450</v>
      </c>
      <c r="D776" s="5">
        <v>532</v>
      </c>
      <c r="E776" s="101">
        <v>8940872</v>
      </c>
      <c r="F776" s="15" t="s">
        <v>204</v>
      </c>
      <c r="G776" s="183" t="s">
        <v>1106</v>
      </c>
    </row>
    <row r="777" spans="1:7" x14ac:dyDescent="0.2">
      <c r="A777" s="100">
        <v>9469694</v>
      </c>
      <c r="B777" s="15" t="s">
        <v>3121</v>
      </c>
      <c r="C777" s="15" t="s">
        <v>2828</v>
      </c>
      <c r="D777" s="5">
        <v>500</v>
      </c>
      <c r="E777" s="101">
        <v>8940872</v>
      </c>
      <c r="F777" s="15" t="s">
        <v>204</v>
      </c>
      <c r="G777" s="183" t="s">
        <v>1100</v>
      </c>
    </row>
    <row r="778" spans="1:7" x14ac:dyDescent="0.2">
      <c r="A778" s="100">
        <v>9465471</v>
      </c>
      <c r="B778" s="15" t="s">
        <v>992</v>
      </c>
      <c r="C778" s="15" t="s">
        <v>1094</v>
      </c>
      <c r="D778" s="5">
        <v>620</v>
      </c>
      <c r="E778" s="101">
        <v>8940073</v>
      </c>
      <c r="F778" s="15" t="s">
        <v>599</v>
      </c>
      <c r="G778" s="183" t="s">
        <v>1104</v>
      </c>
    </row>
    <row r="779" spans="1:7" x14ac:dyDescent="0.2">
      <c r="A779" s="100">
        <v>9466134</v>
      </c>
      <c r="B779" s="15" t="s">
        <v>992</v>
      </c>
      <c r="C779" s="15" t="s">
        <v>1351</v>
      </c>
      <c r="D779" s="5">
        <v>500</v>
      </c>
      <c r="E779" s="101">
        <v>8940073</v>
      </c>
      <c r="F779" s="15" t="s">
        <v>599</v>
      </c>
      <c r="G779" s="183" t="s">
        <v>1097</v>
      </c>
    </row>
    <row r="780" spans="1:7" x14ac:dyDescent="0.2">
      <c r="A780" s="100">
        <v>9468885</v>
      </c>
      <c r="B780" s="15" t="s">
        <v>2128</v>
      </c>
      <c r="C780" s="15" t="s">
        <v>184</v>
      </c>
      <c r="D780" s="5">
        <v>500</v>
      </c>
      <c r="E780" s="101">
        <v>8940073</v>
      </c>
      <c r="F780" s="15" t="s">
        <v>599</v>
      </c>
      <c r="G780" s="183" t="s">
        <v>1097</v>
      </c>
    </row>
    <row r="781" spans="1:7" x14ac:dyDescent="0.2">
      <c r="A781" s="100">
        <v>9447957</v>
      </c>
      <c r="B781" s="15" t="s">
        <v>1353</v>
      </c>
      <c r="C781" s="15" t="s">
        <v>1932</v>
      </c>
      <c r="D781" s="5">
        <v>854</v>
      </c>
      <c r="E781" s="101">
        <v>8940073</v>
      </c>
      <c r="F781" s="15" t="s">
        <v>599</v>
      </c>
      <c r="G781" s="183" t="s">
        <v>1132</v>
      </c>
    </row>
    <row r="782" spans="1:7" x14ac:dyDescent="0.2">
      <c r="A782" s="100">
        <v>9467740</v>
      </c>
      <c r="B782" s="15" t="s">
        <v>1354</v>
      </c>
      <c r="C782" s="15" t="s">
        <v>979</v>
      </c>
      <c r="D782" s="5">
        <v>500</v>
      </c>
      <c r="E782" s="101">
        <v>8940073</v>
      </c>
      <c r="F782" s="15" t="s">
        <v>599</v>
      </c>
      <c r="G782" s="183" t="s">
        <v>1097</v>
      </c>
    </row>
    <row r="783" spans="1:7" x14ac:dyDescent="0.2">
      <c r="A783" s="100">
        <v>9466773</v>
      </c>
      <c r="B783" s="15" t="s">
        <v>1172</v>
      </c>
      <c r="C783" s="15" t="s">
        <v>633</v>
      </c>
      <c r="D783" s="5">
        <v>514</v>
      </c>
      <c r="E783" s="101">
        <v>8940073</v>
      </c>
      <c r="F783" s="15" t="s">
        <v>599</v>
      </c>
      <c r="G783" s="183" t="s">
        <v>1093</v>
      </c>
    </row>
    <row r="784" spans="1:7" x14ac:dyDescent="0.2">
      <c r="A784" s="100">
        <v>9469572</v>
      </c>
      <c r="B784" s="15" t="s">
        <v>2142</v>
      </c>
      <c r="C784" s="15" t="s">
        <v>186</v>
      </c>
      <c r="D784" s="5">
        <v>500</v>
      </c>
      <c r="E784" s="101">
        <v>8940073</v>
      </c>
      <c r="F784" s="15" t="s">
        <v>599</v>
      </c>
      <c r="G784" s="183" t="s">
        <v>1093</v>
      </c>
    </row>
    <row r="785" spans="1:7" x14ac:dyDescent="0.2">
      <c r="A785" s="100">
        <v>9468886</v>
      </c>
      <c r="B785" s="15" t="s">
        <v>2143</v>
      </c>
      <c r="C785" s="15" t="s">
        <v>258</v>
      </c>
      <c r="D785" s="5">
        <v>500</v>
      </c>
      <c r="E785" s="101">
        <v>8940073</v>
      </c>
      <c r="F785" s="15" t="s">
        <v>599</v>
      </c>
      <c r="G785" s="183" t="s">
        <v>1093</v>
      </c>
    </row>
    <row r="786" spans="1:7" x14ac:dyDescent="0.2">
      <c r="A786" s="100">
        <v>9466772</v>
      </c>
      <c r="B786" s="15" t="s">
        <v>2145</v>
      </c>
      <c r="C786" s="15" t="s">
        <v>1320</v>
      </c>
      <c r="D786" s="5">
        <v>500</v>
      </c>
      <c r="E786" s="101">
        <v>8940073</v>
      </c>
      <c r="F786" s="15" t="s">
        <v>599</v>
      </c>
      <c r="G786" s="183" t="s">
        <v>1096</v>
      </c>
    </row>
    <row r="787" spans="1:7" x14ac:dyDescent="0.2">
      <c r="A787" s="100">
        <v>9465306</v>
      </c>
      <c r="B787" s="15" t="s">
        <v>827</v>
      </c>
      <c r="C787" s="15" t="s">
        <v>828</v>
      </c>
      <c r="D787" s="5">
        <v>623</v>
      </c>
      <c r="E787" s="101">
        <v>8940073</v>
      </c>
      <c r="F787" s="15" t="s">
        <v>599</v>
      </c>
      <c r="G787" s="183" t="s">
        <v>1104</v>
      </c>
    </row>
    <row r="788" spans="1:7" x14ac:dyDescent="0.2">
      <c r="A788" s="100">
        <v>9468884</v>
      </c>
      <c r="B788" s="15" t="s">
        <v>2160</v>
      </c>
      <c r="C788" s="15" t="s">
        <v>184</v>
      </c>
      <c r="D788" s="5">
        <v>500</v>
      </c>
      <c r="E788" s="101">
        <v>8940073</v>
      </c>
      <c r="F788" s="15" t="s">
        <v>599</v>
      </c>
      <c r="G788" s="183" t="s">
        <v>1097</v>
      </c>
    </row>
    <row r="789" spans="1:7" x14ac:dyDescent="0.2">
      <c r="A789" s="100">
        <v>9468883</v>
      </c>
      <c r="B789" s="15" t="s">
        <v>2160</v>
      </c>
      <c r="C789" s="15" t="s">
        <v>2161</v>
      </c>
      <c r="D789" s="5">
        <v>500</v>
      </c>
      <c r="E789" s="101">
        <v>8940073</v>
      </c>
      <c r="F789" s="15" t="s">
        <v>599</v>
      </c>
      <c r="G789" s="183" t="s">
        <v>1093</v>
      </c>
    </row>
    <row r="790" spans="1:7" x14ac:dyDescent="0.2">
      <c r="A790" s="100">
        <v>9469093</v>
      </c>
      <c r="B790" s="15" t="s">
        <v>2163</v>
      </c>
      <c r="C790" s="15" t="s">
        <v>1830</v>
      </c>
      <c r="D790" s="5">
        <v>500</v>
      </c>
      <c r="E790" s="101">
        <v>8940073</v>
      </c>
      <c r="F790" s="15" t="s">
        <v>599</v>
      </c>
      <c r="G790" s="183" t="s">
        <v>1104</v>
      </c>
    </row>
    <row r="791" spans="1:7" x14ac:dyDescent="0.2">
      <c r="A791" s="100">
        <v>9469094</v>
      </c>
      <c r="B791" s="15" t="s">
        <v>2163</v>
      </c>
      <c r="C791" s="15" t="s">
        <v>2164</v>
      </c>
      <c r="D791" s="5">
        <v>500</v>
      </c>
      <c r="E791" s="101">
        <v>8940073</v>
      </c>
      <c r="F791" s="15" t="s">
        <v>599</v>
      </c>
      <c r="G791" s="183" t="s">
        <v>1100</v>
      </c>
    </row>
    <row r="792" spans="1:7" x14ac:dyDescent="0.2">
      <c r="A792" s="100">
        <v>9468770</v>
      </c>
      <c r="B792" s="15" t="s">
        <v>3618</v>
      </c>
      <c r="C792" s="15" t="s">
        <v>717</v>
      </c>
      <c r="D792" s="5">
        <v>500</v>
      </c>
      <c r="E792" s="101">
        <v>8940073</v>
      </c>
      <c r="F792" s="15" t="s">
        <v>599</v>
      </c>
      <c r="G792" s="183" t="s">
        <v>1093</v>
      </c>
    </row>
    <row r="793" spans="1:7" x14ac:dyDescent="0.2">
      <c r="A793" s="100">
        <v>9457328</v>
      </c>
      <c r="B793" s="15" t="s">
        <v>605</v>
      </c>
      <c r="C793" s="15" t="s">
        <v>606</v>
      </c>
      <c r="D793" s="5">
        <v>760</v>
      </c>
      <c r="E793" s="101">
        <v>8940073</v>
      </c>
      <c r="F793" s="15" t="s">
        <v>599</v>
      </c>
      <c r="G793" s="183" t="s">
        <v>1104</v>
      </c>
    </row>
    <row r="794" spans="1:7" x14ac:dyDescent="0.2">
      <c r="A794" s="100">
        <v>9463813</v>
      </c>
      <c r="B794" s="15" t="s">
        <v>605</v>
      </c>
      <c r="C794" s="15" t="s">
        <v>548</v>
      </c>
      <c r="D794" s="5">
        <v>500</v>
      </c>
      <c r="E794" s="101">
        <v>8940073</v>
      </c>
      <c r="F794" s="15" t="s">
        <v>599</v>
      </c>
      <c r="G794" s="183" t="s">
        <v>1097</v>
      </c>
    </row>
    <row r="795" spans="1:7" x14ac:dyDescent="0.2">
      <c r="A795" s="100">
        <v>9470371</v>
      </c>
      <c r="B795" s="15" t="s">
        <v>3174</v>
      </c>
      <c r="C795" s="15" t="s">
        <v>3175</v>
      </c>
      <c r="D795" s="5">
        <v>500</v>
      </c>
      <c r="E795" s="101">
        <v>8940073</v>
      </c>
      <c r="F795" s="15" t="s">
        <v>599</v>
      </c>
      <c r="G795" s="183" t="s">
        <v>1093</v>
      </c>
    </row>
    <row r="796" spans="1:7" x14ac:dyDescent="0.2">
      <c r="A796" s="100">
        <v>9469876</v>
      </c>
      <c r="B796" s="15" t="s">
        <v>2189</v>
      </c>
      <c r="C796" s="15" t="s">
        <v>2190</v>
      </c>
      <c r="D796" s="5">
        <v>500</v>
      </c>
      <c r="E796" s="101">
        <v>8940073</v>
      </c>
      <c r="F796" s="15" t="s">
        <v>599</v>
      </c>
      <c r="G796" s="183" t="s">
        <v>1100</v>
      </c>
    </row>
    <row r="797" spans="1:7" x14ac:dyDescent="0.2">
      <c r="A797" s="100">
        <v>9467451</v>
      </c>
      <c r="B797" s="15" t="s">
        <v>1369</v>
      </c>
      <c r="C797" s="15" t="s">
        <v>1370</v>
      </c>
      <c r="D797" s="5">
        <v>500</v>
      </c>
      <c r="E797" s="101">
        <v>8940073</v>
      </c>
      <c r="F797" s="15" t="s">
        <v>599</v>
      </c>
      <c r="G797" s="183" t="s">
        <v>1093</v>
      </c>
    </row>
    <row r="798" spans="1:7" x14ac:dyDescent="0.2">
      <c r="A798" s="100">
        <v>9469884</v>
      </c>
      <c r="B798" s="15" t="s">
        <v>2192</v>
      </c>
      <c r="C798" s="15" t="s">
        <v>484</v>
      </c>
      <c r="D798" s="5">
        <v>500</v>
      </c>
      <c r="E798" s="101">
        <v>8940073</v>
      </c>
      <c r="F798" s="15" t="s">
        <v>599</v>
      </c>
      <c r="G798" s="183" t="s">
        <v>1100</v>
      </c>
    </row>
    <row r="799" spans="1:7" x14ac:dyDescent="0.2">
      <c r="A799" s="100">
        <v>9469883</v>
      </c>
      <c r="B799" s="15" t="s">
        <v>2196</v>
      </c>
      <c r="C799" s="15" t="s">
        <v>2197</v>
      </c>
      <c r="D799" s="5">
        <v>500</v>
      </c>
      <c r="E799" s="101">
        <v>8940073</v>
      </c>
      <c r="F799" s="15" t="s">
        <v>599</v>
      </c>
      <c r="G799" s="183" t="s">
        <v>1093</v>
      </c>
    </row>
    <row r="800" spans="1:7" x14ac:dyDescent="0.2">
      <c r="A800" s="100">
        <v>9466920</v>
      </c>
      <c r="B800" s="15" t="s">
        <v>1185</v>
      </c>
      <c r="C800" s="15" t="s">
        <v>249</v>
      </c>
      <c r="D800" s="5">
        <v>542</v>
      </c>
      <c r="E800" s="101">
        <v>8940073</v>
      </c>
      <c r="F800" s="15" t="s">
        <v>599</v>
      </c>
      <c r="G800" s="183" t="s">
        <v>1104</v>
      </c>
    </row>
    <row r="801" spans="1:7" x14ac:dyDescent="0.2">
      <c r="A801" s="100">
        <v>9465484</v>
      </c>
      <c r="B801" s="15" t="s">
        <v>831</v>
      </c>
      <c r="C801" s="15" t="s">
        <v>449</v>
      </c>
      <c r="D801" s="5">
        <v>502</v>
      </c>
      <c r="E801" s="101">
        <v>8940073</v>
      </c>
      <c r="F801" s="15" t="s">
        <v>599</v>
      </c>
      <c r="G801" s="183" t="s">
        <v>1100</v>
      </c>
    </row>
    <row r="802" spans="1:7" x14ac:dyDescent="0.2">
      <c r="A802" s="100">
        <v>9467642</v>
      </c>
      <c r="B802" s="15" t="s">
        <v>1378</v>
      </c>
      <c r="C802" s="15" t="s">
        <v>586</v>
      </c>
      <c r="D802" s="5">
        <v>500</v>
      </c>
      <c r="E802" s="101">
        <v>8940073</v>
      </c>
      <c r="F802" s="15" t="s">
        <v>599</v>
      </c>
      <c r="G802" s="183" t="s">
        <v>1097</v>
      </c>
    </row>
    <row r="803" spans="1:7" x14ac:dyDescent="0.2">
      <c r="A803" s="100">
        <v>9468887</v>
      </c>
      <c r="B803" s="15" t="s">
        <v>2216</v>
      </c>
      <c r="C803" s="15" t="s">
        <v>194</v>
      </c>
      <c r="D803" s="5">
        <v>500</v>
      </c>
      <c r="E803" s="101">
        <v>8940073</v>
      </c>
      <c r="F803" s="15" t="s">
        <v>599</v>
      </c>
      <c r="G803" s="183" t="s">
        <v>1093</v>
      </c>
    </row>
    <row r="804" spans="1:7" x14ac:dyDescent="0.2">
      <c r="A804" s="100">
        <v>9468212</v>
      </c>
      <c r="B804" s="15" t="s">
        <v>1785</v>
      </c>
      <c r="C804" s="15" t="s">
        <v>1034</v>
      </c>
      <c r="D804" s="5">
        <v>500</v>
      </c>
      <c r="E804" s="101">
        <v>8940073</v>
      </c>
      <c r="F804" s="15" t="s">
        <v>599</v>
      </c>
      <c r="G804" s="183" t="s">
        <v>1100</v>
      </c>
    </row>
    <row r="805" spans="1:7" x14ac:dyDescent="0.2">
      <c r="A805" s="100">
        <v>9469922</v>
      </c>
      <c r="B805" s="15" t="s">
        <v>2220</v>
      </c>
      <c r="C805" s="15" t="s">
        <v>2221</v>
      </c>
      <c r="D805" s="5">
        <v>500</v>
      </c>
      <c r="E805" s="101">
        <v>8940073</v>
      </c>
      <c r="F805" s="15" t="s">
        <v>599</v>
      </c>
      <c r="G805" s="183" t="s">
        <v>1104</v>
      </c>
    </row>
    <row r="806" spans="1:7" x14ac:dyDescent="0.2">
      <c r="A806" s="100">
        <v>9469882</v>
      </c>
      <c r="B806" s="15" t="s">
        <v>2228</v>
      </c>
      <c r="C806" s="15" t="s">
        <v>206</v>
      </c>
      <c r="D806" s="5">
        <v>500</v>
      </c>
      <c r="E806" s="101">
        <v>8940073</v>
      </c>
      <c r="F806" s="15" t="s">
        <v>599</v>
      </c>
      <c r="G806" s="183" t="s">
        <v>1097</v>
      </c>
    </row>
    <row r="807" spans="1:7" x14ac:dyDescent="0.2">
      <c r="A807" s="100">
        <v>9465337</v>
      </c>
      <c r="B807" s="15" t="s">
        <v>3621</v>
      </c>
      <c r="C807" s="15" t="s">
        <v>3622</v>
      </c>
      <c r="D807" s="5">
        <v>500</v>
      </c>
      <c r="E807" s="101">
        <v>8940073</v>
      </c>
      <c r="F807" s="15" t="s">
        <v>599</v>
      </c>
      <c r="G807" s="183" t="s">
        <v>1091</v>
      </c>
    </row>
    <row r="808" spans="1:7" x14ac:dyDescent="0.2">
      <c r="A808" s="100">
        <v>9465438</v>
      </c>
      <c r="B808" s="15" t="s">
        <v>998</v>
      </c>
      <c r="C808" s="15" t="s">
        <v>572</v>
      </c>
      <c r="D808" s="5">
        <v>500</v>
      </c>
      <c r="E808" s="101">
        <v>8940073</v>
      </c>
      <c r="F808" s="15" t="s">
        <v>599</v>
      </c>
      <c r="G808" s="183" t="s">
        <v>1093</v>
      </c>
    </row>
    <row r="809" spans="1:7" x14ac:dyDescent="0.2">
      <c r="A809" s="100">
        <v>9469923</v>
      </c>
      <c r="B809" s="15" t="s">
        <v>2247</v>
      </c>
      <c r="C809" s="15" t="s">
        <v>506</v>
      </c>
      <c r="D809" s="5">
        <v>500</v>
      </c>
      <c r="E809" s="101">
        <v>8940073</v>
      </c>
      <c r="F809" s="15" t="s">
        <v>599</v>
      </c>
      <c r="G809" s="183" t="s">
        <v>1097</v>
      </c>
    </row>
    <row r="810" spans="1:7" x14ac:dyDescent="0.2">
      <c r="A810" s="100">
        <v>9469571</v>
      </c>
      <c r="B810" s="15" t="s">
        <v>2253</v>
      </c>
      <c r="C810" s="15" t="s">
        <v>2254</v>
      </c>
      <c r="D810" s="5">
        <v>500</v>
      </c>
      <c r="E810" s="101">
        <v>8940073</v>
      </c>
      <c r="F810" s="15" t="s">
        <v>599</v>
      </c>
      <c r="G810" s="183" t="s">
        <v>1093</v>
      </c>
    </row>
    <row r="811" spans="1:7" x14ac:dyDescent="0.2">
      <c r="A811" s="100">
        <v>9470468</v>
      </c>
      <c r="B811" s="15" t="s">
        <v>3544</v>
      </c>
      <c r="C811" s="15" t="s">
        <v>957</v>
      </c>
      <c r="D811" s="5">
        <v>500</v>
      </c>
      <c r="E811" s="101">
        <v>8940073</v>
      </c>
      <c r="F811" s="15" t="s">
        <v>599</v>
      </c>
      <c r="G811" s="183" t="s">
        <v>1104</v>
      </c>
    </row>
    <row r="812" spans="1:7" x14ac:dyDescent="0.2">
      <c r="A812" s="100">
        <v>9469247</v>
      </c>
      <c r="B812" s="15" t="s">
        <v>2255</v>
      </c>
      <c r="C812" s="15" t="s">
        <v>226</v>
      </c>
      <c r="D812" s="5">
        <v>500</v>
      </c>
      <c r="E812" s="101">
        <v>8940073</v>
      </c>
      <c r="F812" s="15" t="s">
        <v>599</v>
      </c>
      <c r="G812" s="183" t="s">
        <v>1097</v>
      </c>
    </row>
    <row r="813" spans="1:7" x14ac:dyDescent="0.2">
      <c r="A813" s="100">
        <v>9468889</v>
      </c>
      <c r="B813" s="15" t="s">
        <v>1388</v>
      </c>
      <c r="C813" s="15" t="s">
        <v>310</v>
      </c>
      <c r="D813" s="5">
        <v>500</v>
      </c>
      <c r="E813" s="101">
        <v>8940073</v>
      </c>
      <c r="F813" s="15" t="s">
        <v>599</v>
      </c>
      <c r="G813" s="183" t="s">
        <v>1097</v>
      </c>
    </row>
    <row r="814" spans="1:7" x14ac:dyDescent="0.2">
      <c r="A814" s="100">
        <v>9468213</v>
      </c>
      <c r="B814" s="15" t="s">
        <v>1820</v>
      </c>
      <c r="C814" s="15" t="s">
        <v>206</v>
      </c>
      <c r="D814" s="5">
        <v>500</v>
      </c>
      <c r="E814" s="101">
        <v>8940073</v>
      </c>
      <c r="F814" s="15" t="s">
        <v>599</v>
      </c>
      <c r="G814" s="183" t="s">
        <v>1104</v>
      </c>
    </row>
    <row r="815" spans="1:7" x14ac:dyDescent="0.2">
      <c r="A815" s="100">
        <v>9468874</v>
      </c>
      <c r="B815" s="15" t="s">
        <v>2261</v>
      </c>
      <c r="C815" s="15" t="s">
        <v>175</v>
      </c>
      <c r="D815" s="5">
        <v>500</v>
      </c>
      <c r="E815" s="101">
        <v>8940073</v>
      </c>
      <c r="F815" s="15" t="s">
        <v>599</v>
      </c>
      <c r="G815" s="183" t="s">
        <v>1096</v>
      </c>
    </row>
    <row r="816" spans="1:7" x14ac:dyDescent="0.2">
      <c r="A816" s="100">
        <v>9467775</v>
      </c>
      <c r="B816" s="15" t="s">
        <v>1394</v>
      </c>
      <c r="C816" s="15" t="s">
        <v>263</v>
      </c>
      <c r="D816" s="5">
        <v>500</v>
      </c>
      <c r="E816" s="101">
        <v>8940073</v>
      </c>
      <c r="F816" s="15" t="s">
        <v>599</v>
      </c>
      <c r="G816" s="183" t="s">
        <v>1096</v>
      </c>
    </row>
    <row r="817" spans="1:7" x14ac:dyDescent="0.2">
      <c r="A817" s="100">
        <v>9466775</v>
      </c>
      <c r="B817" s="15" t="s">
        <v>1193</v>
      </c>
      <c r="C817" s="15" t="s">
        <v>197</v>
      </c>
      <c r="D817" s="5">
        <v>511</v>
      </c>
      <c r="E817" s="101">
        <v>8940073</v>
      </c>
      <c r="F817" s="15" t="s">
        <v>599</v>
      </c>
      <c r="G817" s="183" t="s">
        <v>1093</v>
      </c>
    </row>
    <row r="818" spans="1:7" x14ac:dyDescent="0.2">
      <c r="A818" s="100">
        <v>9469064</v>
      </c>
      <c r="B818" s="15" t="s">
        <v>2286</v>
      </c>
      <c r="C818" s="15" t="s">
        <v>2287</v>
      </c>
      <c r="D818" s="5">
        <v>500</v>
      </c>
      <c r="E818" s="101">
        <v>8940073</v>
      </c>
      <c r="F818" s="15" t="s">
        <v>599</v>
      </c>
      <c r="G818" s="183" t="s">
        <v>1097</v>
      </c>
    </row>
    <row r="819" spans="1:7" x14ac:dyDescent="0.2">
      <c r="A819" s="100">
        <v>9461264</v>
      </c>
      <c r="B819" s="15" t="s">
        <v>660</v>
      </c>
      <c r="C819" s="15" t="s">
        <v>186</v>
      </c>
      <c r="D819" s="5">
        <v>500</v>
      </c>
      <c r="E819" s="101">
        <v>8940073</v>
      </c>
      <c r="F819" s="15" t="s">
        <v>599</v>
      </c>
      <c r="G819" s="183" t="s">
        <v>1091</v>
      </c>
    </row>
    <row r="820" spans="1:7" x14ac:dyDescent="0.2">
      <c r="A820" s="100">
        <v>9467937</v>
      </c>
      <c r="B820" s="15" t="s">
        <v>1826</v>
      </c>
      <c r="C820" s="15" t="s">
        <v>175</v>
      </c>
      <c r="D820" s="5">
        <v>500</v>
      </c>
      <c r="E820" s="101">
        <v>8940073</v>
      </c>
      <c r="F820" s="15" t="s">
        <v>599</v>
      </c>
      <c r="G820" s="183" t="s">
        <v>1097</v>
      </c>
    </row>
    <row r="821" spans="1:7" x14ac:dyDescent="0.2">
      <c r="A821" s="100">
        <v>9466776</v>
      </c>
      <c r="B821" s="15" t="s">
        <v>1413</v>
      </c>
      <c r="C821" s="15" t="s">
        <v>167</v>
      </c>
      <c r="D821" s="5">
        <v>500</v>
      </c>
      <c r="E821" s="101">
        <v>8940073</v>
      </c>
      <c r="F821" s="15" t="s">
        <v>599</v>
      </c>
      <c r="G821" s="183" t="s">
        <v>1093</v>
      </c>
    </row>
    <row r="822" spans="1:7" x14ac:dyDescent="0.2">
      <c r="A822" s="100">
        <v>9467452</v>
      </c>
      <c r="B822" s="15" t="s">
        <v>1414</v>
      </c>
      <c r="C822" s="15" t="s">
        <v>164</v>
      </c>
      <c r="D822" s="5">
        <v>500</v>
      </c>
      <c r="E822" s="101">
        <v>8940073</v>
      </c>
      <c r="F822" s="15" t="s">
        <v>599</v>
      </c>
      <c r="G822" s="183" t="s">
        <v>1104</v>
      </c>
    </row>
    <row r="823" spans="1:7" x14ac:dyDescent="0.2">
      <c r="A823" s="100">
        <v>9467742</v>
      </c>
      <c r="B823" s="15" t="s">
        <v>1417</v>
      </c>
      <c r="C823" s="15" t="s">
        <v>717</v>
      </c>
      <c r="D823" s="5">
        <v>500</v>
      </c>
      <c r="E823" s="101">
        <v>8940073</v>
      </c>
      <c r="F823" s="15" t="s">
        <v>599</v>
      </c>
      <c r="G823" s="183" t="s">
        <v>1096</v>
      </c>
    </row>
    <row r="824" spans="1:7" x14ac:dyDescent="0.2">
      <c r="A824" s="100">
        <v>9467047</v>
      </c>
      <c r="B824" s="15" t="s">
        <v>1196</v>
      </c>
      <c r="C824" s="15" t="s">
        <v>212</v>
      </c>
      <c r="D824" s="5">
        <v>500</v>
      </c>
      <c r="E824" s="101">
        <v>8940073</v>
      </c>
      <c r="F824" s="15" t="s">
        <v>599</v>
      </c>
      <c r="G824" s="183" t="s">
        <v>1100</v>
      </c>
    </row>
    <row r="825" spans="1:7" x14ac:dyDescent="0.2">
      <c r="A825" s="100">
        <v>9466928</v>
      </c>
      <c r="B825" s="15" t="s">
        <v>1197</v>
      </c>
      <c r="C825" s="15" t="s">
        <v>271</v>
      </c>
      <c r="D825" s="5">
        <v>500</v>
      </c>
      <c r="E825" s="101">
        <v>8940073</v>
      </c>
      <c r="F825" s="15" t="s">
        <v>599</v>
      </c>
      <c r="G825" s="183" t="s">
        <v>1093</v>
      </c>
    </row>
    <row r="826" spans="1:7" x14ac:dyDescent="0.2">
      <c r="A826" s="100">
        <v>9466929</v>
      </c>
      <c r="B826" s="15" t="s">
        <v>1197</v>
      </c>
      <c r="C826" s="15" t="s">
        <v>174</v>
      </c>
      <c r="D826" s="5">
        <v>500</v>
      </c>
      <c r="E826" s="101">
        <v>8940073</v>
      </c>
      <c r="F826" s="15" t="s">
        <v>599</v>
      </c>
      <c r="G826" s="183" t="s">
        <v>1093</v>
      </c>
    </row>
    <row r="827" spans="1:7" x14ac:dyDescent="0.2">
      <c r="A827" s="100">
        <v>9470096</v>
      </c>
      <c r="B827" s="15" t="s">
        <v>3210</v>
      </c>
      <c r="C827" s="15" t="s">
        <v>451</v>
      </c>
      <c r="D827" s="5">
        <v>500</v>
      </c>
      <c r="E827" s="101">
        <v>8940073</v>
      </c>
      <c r="F827" s="15" t="s">
        <v>599</v>
      </c>
      <c r="G827" s="183" t="s">
        <v>1097</v>
      </c>
    </row>
    <row r="828" spans="1:7" x14ac:dyDescent="0.2">
      <c r="A828" s="100">
        <v>9470547</v>
      </c>
      <c r="B828" s="15" t="s">
        <v>3631</v>
      </c>
      <c r="C828" s="15" t="s">
        <v>3632</v>
      </c>
      <c r="D828" s="5">
        <v>500</v>
      </c>
      <c r="E828" s="101">
        <v>8940073</v>
      </c>
      <c r="F828" s="15" t="s">
        <v>599</v>
      </c>
      <c r="G828" s="183" t="s">
        <v>1097</v>
      </c>
    </row>
    <row r="829" spans="1:7" x14ac:dyDescent="0.2">
      <c r="A829" s="100">
        <v>9465483</v>
      </c>
      <c r="B829" s="15" t="s">
        <v>844</v>
      </c>
      <c r="C829" s="15" t="s">
        <v>736</v>
      </c>
      <c r="D829" s="5">
        <v>695</v>
      </c>
      <c r="E829" s="101">
        <v>8940073</v>
      </c>
      <c r="F829" s="15" t="s">
        <v>599</v>
      </c>
      <c r="G829" s="183" t="s">
        <v>1091</v>
      </c>
    </row>
    <row r="830" spans="1:7" x14ac:dyDescent="0.2">
      <c r="A830" s="100">
        <v>9467454</v>
      </c>
      <c r="B830" s="15" t="s">
        <v>1423</v>
      </c>
      <c r="C830" s="15" t="s">
        <v>451</v>
      </c>
      <c r="D830" s="5">
        <v>500</v>
      </c>
      <c r="E830" s="101">
        <v>8940073</v>
      </c>
      <c r="F830" s="15" t="s">
        <v>599</v>
      </c>
      <c r="G830" s="183" t="s">
        <v>1097</v>
      </c>
    </row>
    <row r="831" spans="1:7" x14ac:dyDescent="0.2">
      <c r="A831" s="100">
        <v>9467831</v>
      </c>
      <c r="B831" s="15" t="s">
        <v>1139</v>
      </c>
      <c r="C831" s="15" t="s">
        <v>750</v>
      </c>
      <c r="D831" s="5">
        <v>500</v>
      </c>
      <c r="E831" s="101">
        <v>8940073</v>
      </c>
      <c r="F831" s="15" t="s">
        <v>599</v>
      </c>
      <c r="G831" s="183" t="s">
        <v>1096</v>
      </c>
    </row>
    <row r="832" spans="1:7" x14ac:dyDescent="0.2">
      <c r="A832" s="100">
        <v>9469858</v>
      </c>
      <c r="B832" s="15" t="s">
        <v>2315</v>
      </c>
      <c r="C832" s="15" t="s">
        <v>1306</v>
      </c>
      <c r="D832" s="5">
        <v>500</v>
      </c>
      <c r="E832" s="101">
        <v>8940073</v>
      </c>
      <c r="F832" s="15" t="s">
        <v>599</v>
      </c>
      <c r="G832" s="183" t="s">
        <v>1097</v>
      </c>
    </row>
    <row r="833" spans="1:7" x14ac:dyDescent="0.2">
      <c r="A833" s="100">
        <v>9469780</v>
      </c>
      <c r="B833" s="15" t="s">
        <v>2316</v>
      </c>
      <c r="C833" s="15" t="s">
        <v>470</v>
      </c>
      <c r="D833" s="5">
        <v>500</v>
      </c>
      <c r="E833" s="101">
        <v>8940073</v>
      </c>
      <c r="F833" s="15" t="s">
        <v>599</v>
      </c>
      <c r="G833" s="183" t="s">
        <v>1093</v>
      </c>
    </row>
    <row r="834" spans="1:7" x14ac:dyDescent="0.2">
      <c r="A834" s="100">
        <v>9470363</v>
      </c>
      <c r="B834" s="15" t="s">
        <v>2110</v>
      </c>
      <c r="C834" s="15" t="s">
        <v>275</v>
      </c>
      <c r="D834" s="5">
        <v>500</v>
      </c>
      <c r="E834" s="101">
        <v>8940073</v>
      </c>
      <c r="F834" s="15" t="s">
        <v>599</v>
      </c>
      <c r="G834" s="183" t="s">
        <v>1097</v>
      </c>
    </row>
    <row r="835" spans="1:7" x14ac:dyDescent="0.2">
      <c r="A835" s="100">
        <v>9468840</v>
      </c>
      <c r="B835" s="15" t="s">
        <v>2110</v>
      </c>
      <c r="C835" s="15" t="s">
        <v>239</v>
      </c>
      <c r="D835" s="5">
        <v>500</v>
      </c>
      <c r="E835" s="101">
        <v>8940073</v>
      </c>
      <c r="F835" s="15" t="s">
        <v>599</v>
      </c>
      <c r="G835" s="183" t="s">
        <v>1093</v>
      </c>
    </row>
    <row r="836" spans="1:7" x14ac:dyDescent="0.2">
      <c r="A836" s="100">
        <v>9469855</v>
      </c>
      <c r="B836" s="15" t="s">
        <v>2326</v>
      </c>
      <c r="C836" s="15" t="s">
        <v>231</v>
      </c>
      <c r="D836" s="5">
        <v>500</v>
      </c>
      <c r="E836" s="101">
        <v>8940073</v>
      </c>
      <c r="F836" s="15" t="s">
        <v>599</v>
      </c>
      <c r="G836" s="183" t="s">
        <v>1100</v>
      </c>
    </row>
    <row r="837" spans="1:7" x14ac:dyDescent="0.2">
      <c r="A837" s="100">
        <v>9467776</v>
      </c>
      <c r="B837" s="15" t="s">
        <v>1202</v>
      </c>
      <c r="C837" s="15" t="s">
        <v>1975</v>
      </c>
      <c r="D837" s="5">
        <v>500</v>
      </c>
      <c r="E837" s="101">
        <v>8940073</v>
      </c>
      <c r="F837" s="15" t="s">
        <v>599</v>
      </c>
      <c r="G837" s="183" t="s">
        <v>1097</v>
      </c>
    </row>
    <row r="838" spans="1:7" x14ac:dyDescent="0.2">
      <c r="A838" s="100">
        <v>9465432</v>
      </c>
      <c r="B838" s="15" t="s">
        <v>846</v>
      </c>
      <c r="C838" s="15" t="s">
        <v>613</v>
      </c>
      <c r="D838" s="5">
        <v>501</v>
      </c>
      <c r="E838" s="101">
        <v>8940073</v>
      </c>
      <c r="F838" s="15" t="s">
        <v>599</v>
      </c>
      <c r="G838" s="183" t="s">
        <v>1104</v>
      </c>
    </row>
    <row r="839" spans="1:7" x14ac:dyDescent="0.2">
      <c r="A839" s="100">
        <v>9468872</v>
      </c>
      <c r="B839" s="15" t="s">
        <v>1203</v>
      </c>
      <c r="C839" s="15" t="s">
        <v>169</v>
      </c>
      <c r="D839" s="5">
        <v>500</v>
      </c>
      <c r="E839" s="101">
        <v>8940073</v>
      </c>
      <c r="F839" s="15" t="s">
        <v>599</v>
      </c>
      <c r="G839" s="183" t="s">
        <v>1097</v>
      </c>
    </row>
    <row r="840" spans="1:7" x14ac:dyDescent="0.2">
      <c r="A840" s="100">
        <v>9467041</v>
      </c>
      <c r="B840" s="15" t="s">
        <v>1203</v>
      </c>
      <c r="C840" s="15" t="s">
        <v>183</v>
      </c>
      <c r="D840" s="5">
        <v>500</v>
      </c>
      <c r="E840" s="101">
        <v>8940073</v>
      </c>
      <c r="F840" s="15" t="s">
        <v>599</v>
      </c>
      <c r="G840" s="183" t="s">
        <v>1093</v>
      </c>
    </row>
    <row r="841" spans="1:7" x14ac:dyDescent="0.2">
      <c r="A841" s="100">
        <v>9466851</v>
      </c>
      <c r="B841" s="15" t="s">
        <v>1432</v>
      </c>
      <c r="C841" s="15" t="s">
        <v>176</v>
      </c>
      <c r="D841" s="5">
        <v>500</v>
      </c>
      <c r="E841" s="101">
        <v>8940073</v>
      </c>
      <c r="F841" s="15" t="s">
        <v>599</v>
      </c>
      <c r="G841" s="183" t="s">
        <v>1093</v>
      </c>
    </row>
    <row r="842" spans="1:7" x14ac:dyDescent="0.2">
      <c r="A842" s="100">
        <v>9462377</v>
      </c>
      <c r="B842" s="15" t="s">
        <v>1435</v>
      </c>
      <c r="C842" s="15" t="s">
        <v>310</v>
      </c>
      <c r="D842" s="5">
        <v>500</v>
      </c>
      <c r="E842" s="101">
        <v>8940073</v>
      </c>
      <c r="F842" s="15" t="s">
        <v>599</v>
      </c>
      <c r="G842" s="183" t="s">
        <v>1093</v>
      </c>
    </row>
    <row r="843" spans="1:7" x14ac:dyDescent="0.2">
      <c r="A843" s="100">
        <v>9467046</v>
      </c>
      <c r="B843" s="15" t="s">
        <v>1441</v>
      </c>
      <c r="C843" s="15" t="s">
        <v>1442</v>
      </c>
      <c r="D843" s="5">
        <v>500</v>
      </c>
      <c r="E843" s="101">
        <v>8940073</v>
      </c>
      <c r="F843" s="15" t="s">
        <v>599</v>
      </c>
      <c r="G843" s="183" t="s">
        <v>1104</v>
      </c>
    </row>
    <row r="844" spans="1:7" x14ac:dyDescent="0.2">
      <c r="A844" s="100">
        <v>9467045</v>
      </c>
      <c r="B844" s="15" t="s">
        <v>1441</v>
      </c>
      <c r="C844" s="15" t="s">
        <v>506</v>
      </c>
      <c r="D844" s="5">
        <v>500</v>
      </c>
      <c r="E844" s="101">
        <v>8940073</v>
      </c>
      <c r="F844" s="15" t="s">
        <v>599</v>
      </c>
      <c r="G844" s="183" t="s">
        <v>1096</v>
      </c>
    </row>
    <row r="845" spans="1:7" x14ac:dyDescent="0.2">
      <c r="A845" s="100">
        <v>9461660</v>
      </c>
      <c r="B845" s="15" t="s">
        <v>1445</v>
      </c>
      <c r="C845" s="15" t="s">
        <v>176</v>
      </c>
      <c r="D845" s="5">
        <v>500</v>
      </c>
      <c r="E845" s="101">
        <v>8940073</v>
      </c>
      <c r="F845" s="15" t="s">
        <v>599</v>
      </c>
      <c r="G845" s="183" t="s">
        <v>1093</v>
      </c>
    </row>
    <row r="846" spans="1:7" x14ac:dyDescent="0.2">
      <c r="A846" s="100">
        <v>9468871</v>
      </c>
      <c r="B846" s="15" t="s">
        <v>1828</v>
      </c>
      <c r="C846" s="15" t="s">
        <v>175</v>
      </c>
      <c r="D846" s="5">
        <v>500</v>
      </c>
      <c r="E846" s="101">
        <v>8940073</v>
      </c>
      <c r="F846" s="15" t="s">
        <v>599</v>
      </c>
      <c r="G846" s="183" t="s">
        <v>1093</v>
      </c>
    </row>
    <row r="847" spans="1:7" x14ac:dyDescent="0.2">
      <c r="A847" s="100">
        <v>9461596</v>
      </c>
      <c r="B847" s="15" t="s">
        <v>3640</v>
      </c>
      <c r="C847" s="15" t="s">
        <v>187</v>
      </c>
      <c r="D847" s="5">
        <v>500</v>
      </c>
      <c r="E847" s="101">
        <v>8940073</v>
      </c>
      <c r="F847" s="15" t="s">
        <v>599</v>
      </c>
      <c r="G847" s="183" t="s">
        <v>1108</v>
      </c>
    </row>
    <row r="848" spans="1:7" x14ac:dyDescent="0.2">
      <c r="A848" s="100">
        <v>9464973</v>
      </c>
      <c r="B848" s="15" t="s">
        <v>1012</v>
      </c>
      <c r="C848" s="15" t="s">
        <v>176</v>
      </c>
      <c r="D848" s="5">
        <v>992</v>
      </c>
      <c r="E848" s="101">
        <v>8940073</v>
      </c>
      <c r="F848" s="15" t="s">
        <v>599</v>
      </c>
      <c r="G848" s="183" t="s">
        <v>1093</v>
      </c>
    </row>
    <row r="849" spans="1:7" x14ac:dyDescent="0.2">
      <c r="A849" s="100">
        <v>9466778</v>
      </c>
      <c r="B849" s="15" t="s">
        <v>1454</v>
      </c>
      <c r="C849" s="15" t="s">
        <v>194</v>
      </c>
      <c r="D849" s="5">
        <v>500</v>
      </c>
      <c r="E849" s="101">
        <v>8940073</v>
      </c>
      <c r="F849" s="15" t="s">
        <v>599</v>
      </c>
      <c r="G849" s="183" t="s">
        <v>1100</v>
      </c>
    </row>
    <row r="850" spans="1:7" x14ac:dyDescent="0.2">
      <c r="A850" s="100">
        <v>9468870</v>
      </c>
      <c r="B850" s="15" t="s">
        <v>2368</v>
      </c>
      <c r="C850" s="15" t="s">
        <v>174</v>
      </c>
      <c r="D850" s="5">
        <v>500</v>
      </c>
      <c r="E850" s="101">
        <v>8940073</v>
      </c>
      <c r="F850" s="15" t="s">
        <v>599</v>
      </c>
      <c r="G850" s="183" t="s">
        <v>1096</v>
      </c>
    </row>
    <row r="851" spans="1:7" x14ac:dyDescent="0.2">
      <c r="A851" s="100">
        <v>9454511</v>
      </c>
      <c r="B851" s="15" t="s">
        <v>1462</v>
      </c>
      <c r="C851" s="15" t="s">
        <v>1463</v>
      </c>
      <c r="D851" s="5">
        <v>500</v>
      </c>
      <c r="E851" s="101">
        <v>8940073</v>
      </c>
      <c r="F851" s="15" t="s">
        <v>599</v>
      </c>
      <c r="G851" s="183" t="s">
        <v>1102</v>
      </c>
    </row>
    <row r="852" spans="1:7" x14ac:dyDescent="0.2">
      <c r="A852" s="100">
        <v>9466924</v>
      </c>
      <c r="B852" s="15" t="s">
        <v>1464</v>
      </c>
      <c r="C852" s="15" t="s">
        <v>289</v>
      </c>
      <c r="D852" s="5">
        <v>500</v>
      </c>
      <c r="E852" s="101">
        <v>8940073</v>
      </c>
      <c r="F852" s="15" t="s">
        <v>599</v>
      </c>
      <c r="G852" s="183" t="s">
        <v>1108</v>
      </c>
    </row>
    <row r="853" spans="1:7" x14ac:dyDescent="0.2">
      <c r="A853" s="100">
        <v>9469051</v>
      </c>
      <c r="B853" s="15" t="s">
        <v>2380</v>
      </c>
      <c r="C853" s="15" t="s">
        <v>565</v>
      </c>
      <c r="D853" s="5">
        <v>500</v>
      </c>
      <c r="E853" s="101">
        <v>8940073</v>
      </c>
      <c r="F853" s="15" t="s">
        <v>599</v>
      </c>
      <c r="G853" s="183" t="s">
        <v>1097</v>
      </c>
    </row>
    <row r="854" spans="1:7" x14ac:dyDescent="0.2">
      <c r="A854" s="100">
        <v>9469779</v>
      </c>
      <c r="B854" s="15" t="s">
        <v>615</v>
      </c>
      <c r="C854" s="15" t="s">
        <v>205</v>
      </c>
      <c r="D854" s="5">
        <v>500</v>
      </c>
      <c r="E854" s="101">
        <v>8940073</v>
      </c>
      <c r="F854" s="15" t="s">
        <v>599</v>
      </c>
      <c r="G854" s="183" t="s">
        <v>1100</v>
      </c>
    </row>
    <row r="855" spans="1:7" x14ac:dyDescent="0.2">
      <c r="A855" s="100">
        <v>9465338</v>
      </c>
      <c r="B855" s="15" t="s">
        <v>615</v>
      </c>
      <c r="C855" s="15" t="s">
        <v>484</v>
      </c>
      <c r="D855" s="5">
        <v>500</v>
      </c>
      <c r="E855" s="101">
        <v>8940073</v>
      </c>
      <c r="F855" s="15" t="s">
        <v>599</v>
      </c>
      <c r="G855" s="183" t="s">
        <v>1096</v>
      </c>
    </row>
    <row r="856" spans="1:7" x14ac:dyDescent="0.2">
      <c r="A856" s="100">
        <v>9465485</v>
      </c>
      <c r="B856" s="15" t="s">
        <v>749</v>
      </c>
      <c r="C856" s="15" t="s">
        <v>253</v>
      </c>
      <c r="D856" s="5">
        <v>500</v>
      </c>
      <c r="E856" s="101">
        <v>8940073</v>
      </c>
      <c r="F856" s="15" t="s">
        <v>599</v>
      </c>
      <c r="G856" s="183" t="s">
        <v>1104</v>
      </c>
    </row>
    <row r="857" spans="1:7" x14ac:dyDescent="0.2">
      <c r="A857" s="100">
        <v>9463820</v>
      </c>
      <c r="B857" s="15" t="s">
        <v>1467</v>
      </c>
      <c r="C857" s="15" t="s">
        <v>1468</v>
      </c>
      <c r="D857" s="5">
        <v>500</v>
      </c>
      <c r="E857" s="101">
        <v>8940073</v>
      </c>
      <c r="F857" s="15" t="s">
        <v>599</v>
      </c>
      <c r="G857" s="183" t="s">
        <v>1100</v>
      </c>
    </row>
    <row r="858" spans="1:7" x14ac:dyDescent="0.2">
      <c r="A858" s="100">
        <v>9469859</v>
      </c>
      <c r="B858" s="15" t="s">
        <v>2390</v>
      </c>
      <c r="C858" s="15" t="s">
        <v>175</v>
      </c>
      <c r="D858" s="5">
        <v>500</v>
      </c>
      <c r="E858" s="101">
        <v>8940073</v>
      </c>
      <c r="F858" s="15" t="s">
        <v>599</v>
      </c>
      <c r="G858" s="183" t="s">
        <v>1096</v>
      </c>
    </row>
    <row r="859" spans="1:7" x14ac:dyDescent="0.2">
      <c r="A859" s="100">
        <v>9470364</v>
      </c>
      <c r="B859" s="15" t="s">
        <v>2390</v>
      </c>
      <c r="C859" s="15" t="s">
        <v>319</v>
      </c>
      <c r="D859" s="5">
        <v>500</v>
      </c>
      <c r="E859" s="101">
        <v>8940073</v>
      </c>
      <c r="F859" s="15" t="s">
        <v>599</v>
      </c>
      <c r="G859" s="183" t="s">
        <v>1097</v>
      </c>
    </row>
    <row r="860" spans="1:7" x14ac:dyDescent="0.2">
      <c r="A860" s="100">
        <v>9469856</v>
      </c>
      <c r="B860" s="15" t="s">
        <v>2391</v>
      </c>
      <c r="C860" s="15" t="s">
        <v>2392</v>
      </c>
      <c r="D860" s="5">
        <v>500</v>
      </c>
      <c r="E860" s="101">
        <v>8940073</v>
      </c>
      <c r="F860" s="15" t="s">
        <v>599</v>
      </c>
      <c r="G860" s="183" t="s">
        <v>1096</v>
      </c>
    </row>
    <row r="861" spans="1:7" x14ac:dyDescent="0.2">
      <c r="A861" s="100">
        <v>9466431</v>
      </c>
      <c r="B861" s="15" t="s">
        <v>3236</v>
      </c>
      <c r="C861" s="15" t="s">
        <v>268</v>
      </c>
      <c r="D861" s="5">
        <v>500</v>
      </c>
      <c r="E861" s="101">
        <v>8940073</v>
      </c>
      <c r="F861" s="15" t="s">
        <v>599</v>
      </c>
      <c r="G861" s="183" t="s">
        <v>1104</v>
      </c>
    </row>
    <row r="862" spans="1:7" x14ac:dyDescent="0.2">
      <c r="A862" s="100">
        <v>9464731</v>
      </c>
      <c r="B862" s="15" t="s">
        <v>673</v>
      </c>
      <c r="C862" s="15" t="s">
        <v>445</v>
      </c>
      <c r="D862" s="5">
        <v>596</v>
      </c>
      <c r="E862" s="101">
        <v>8940073</v>
      </c>
      <c r="F862" s="15" t="s">
        <v>599</v>
      </c>
      <c r="G862" s="183" t="s">
        <v>1096</v>
      </c>
    </row>
    <row r="863" spans="1:7" x14ac:dyDescent="0.2">
      <c r="A863" s="100">
        <v>9464142</v>
      </c>
      <c r="B863" s="15" t="s">
        <v>673</v>
      </c>
      <c r="C863" s="15" t="s">
        <v>186</v>
      </c>
      <c r="D863" s="5">
        <v>667</v>
      </c>
      <c r="E863" s="101">
        <v>8940073</v>
      </c>
      <c r="F863" s="15" t="s">
        <v>599</v>
      </c>
      <c r="G863" s="183" t="s">
        <v>1108</v>
      </c>
    </row>
    <row r="864" spans="1:7" x14ac:dyDescent="0.2">
      <c r="A864" s="100">
        <v>9465332</v>
      </c>
      <c r="B864" s="15" t="s">
        <v>850</v>
      </c>
      <c r="C864" s="15" t="s">
        <v>174</v>
      </c>
      <c r="D864" s="5">
        <v>536</v>
      </c>
      <c r="E864" s="101">
        <v>8940073</v>
      </c>
      <c r="F864" s="15" t="s">
        <v>599</v>
      </c>
      <c r="G864" s="183" t="s">
        <v>1104</v>
      </c>
    </row>
    <row r="865" spans="1:7" x14ac:dyDescent="0.2">
      <c r="A865" s="100">
        <v>9465331</v>
      </c>
      <c r="B865" s="15" t="s">
        <v>852</v>
      </c>
      <c r="C865" s="15" t="s">
        <v>2403</v>
      </c>
      <c r="D865" s="5">
        <v>500</v>
      </c>
      <c r="E865" s="101">
        <v>8940073</v>
      </c>
      <c r="F865" s="15" t="s">
        <v>599</v>
      </c>
      <c r="G865" s="183" t="s">
        <v>1100</v>
      </c>
    </row>
    <row r="866" spans="1:7" x14ac:dyDescent="0.2">
      <c r="A866" s="100">
        <v>9468382</v>
      </c>
      <c r="B866" s="15" t="s">
        <v>3553</v>
      </c>
      <c r="C866" s="15" t="s">
        <v>3554</v>
      </c>
      <c r="D866" s="5">
        <v>500</v>
      </c>
      <c r="E866" s="101">
        <v>8940073</v>
      </c>
      <c r="F866" s="15" t="s">
        <v>599</v>
      </c>
      <c r="G866" s="183" t="s">
        <v>1096</v>
      </c>
    </row>
    <row r="867" spans="1:7" x14ac:dyDescent="0.2">
      <c r="A867" s="100">
        <v>9469857</v>
      </c>
      <c r="B867" s="15" t="s">
        <v>2409</v>
      </c>
      <c r="C867" s="15" t="s">
        <v>326</v>
      </c>
      <c r="D867" s="5">
        <v>500</v>
      </c>
      <c r="E867" s="101">
        <v>8940073</v>
      </c>
      <c r="F867" s="15" t="s">
        <v>599</v>
      </c>
      <c r="G867" s="183" t="s">
        <v>1093</v>
      </c>
    </row>
    <row r="868" spans="1:7" x14ac:dyDescent="0.2">
      <c r="A868" s="100">
        <v>9467894</v>
      </c>
      <c r="B868" s="15" t="s">
        <v>1789</v>
      </c>
      <c r="C868" s="15" t="s">
        <v>1836</v>
      </c>
      <c r="D868" s="5">
        <v>500</v>
      </c>
      <c r="E868" s="101">
        <v>8940073</v>
      </c>
      <c r="F868" s="15" t="s">
        <v>599</v>
      </c>
      <c r="G868" s="183" t="s">
        <v>1104</v>
      </c>
    </row>
    <row r="869" spans="1:7" x14ac:dyDescent="0.2">
      <c r="A869" s="100">
        <v>9461195</v>
      </c>
      <c r="B869" s="15" t="s">
        <v>2415</v>
      </c>
      <c r="C869" s="15" t="s">
        <v>470</v>
      </c>
      <c r="D869" s="5">
        <v>500</v>
      </c>
      <c r="E869" s="101">
        <v>8940073</v>
      </c>
      <c r="F869" s="15" t="s">
        <v>599</v>
      </c>
      <c r="G869" s="183" t="s">
        <v>1091</v>
      </c>
    </row>
    <row r="870" spans="1:7" x14ac:dyDescent="0.2">
      <c r="A870" s="100">
        <v>9465706</v>
      </c>
      <c r="B870" s="15" t="s">
        <v>2435</v>
      </c>
      <c r="C870" s="15" t="s">
        <v>789</v>
      </c>
      <c r="D870" s="5">
        <v>500</v>
      </c>
      <c r="E870" s="101">
        <v>8940073</v>
      </c>
      <c r="F870" s="15" t="s">
        <v>599</v>
      </c>
      <c r="G870" s="183" t="s">
        <v>1093</v>
      </c>
    </row>
    <row r="871" spans="1:7" x14ac:dyDescent="0.2">
      <c r="A871" s="100">
        <v>9468867</v>
      </c>
      <c r="B871" s="15" t="s">
        <v>1020</v>
      </c>
      <c r="C871" s="15" t="s">
        <v>2437</v>
      </c>
      <c r="D871" s="5">
        <v>500</v>
      </c>
      <c r="E871" s="101">
        <v>8940073</v>
      </c>
      <c r="F871" s="15" t="s">
        <v>599</v>
      </c>
      <c r="G871" s="183" t="s">
        <v>1093</v>
      </c>
    </row>
    <row r="872" spans="1:7" x14ac:dyDescent="0.2">
      <c r="A872" s="100">
        <v>9465436</v>
      </c>
      <c r="B872" s="15" t="s">
        <v>1020</v>
      </c>
      <c r="C872" s="15" t="s">
        <v>1021</v>
      </c>
      <c r="D872" s="5">
        <v>615</v>
      </c>
      <c r="E872" s="101">
        <v>8940073</v>
      </c>
      <c r="F872" s="15" t="s">
        <v>599</v>
      </c>
      <c r="G872" s="183" t="s">
        <v>1093</v>
      </c>
    </row>
    <row r="873" spans="1:7" x14ac:dyDescent="0.2">
      <c r="A873" s="100">
        <v>9463742</v>
      </c>
      <c r="B873" s="15" t="s">
        <v>1492</v>
      </c>
      <c r="C873" s="15" t="s">
        <v>1493</v>
      </c>
      <c r="D873" s="5">
        <v>500</v>
      </c>
      <c r="E873" s="101">
        <v>8940073</v>
      </c>
      <c r="F873" s="15" t="s">
        <v>599</v>
      </c>
      <c r="G873" s="183" t="s">
        <v>1108</v>
      </c>
    </row>
    <row r="874" spans="1:7" x14ac:dyDescent="0.2">
      <c r="A874" s="100">
        <v>9461566</v>
      </c>
      <c r="B874" s="15" t="s">
        <v>358</v>
      </c>
      <c r="C874" s="15" t="s">
        <v>281</v>
      </c>
      <c r="D874" s="5">
        <v>500</v>
      </c>
      <c r="E874" s="101">
        <v>8940073</v>
      </c>
      <c r="F874" s="15" t="s">
        <v>599</v>
      </c>
      <c r="G874" s="183" t="s">
        <v>1104</v>
      </c>
    </row>
    <row r="875" spans="1:7" x14ac:dyDescent="0.2">
      <c r="A875" s="100">
        <v>9463744</v>
      </c>
      <c r="B875" s="15" t="s">
        <v>1500</v>
      </c>
      <c r="C875" s="15" t="s">
        <v>263</v>
      </c>
      <c r="D875" s="5">
        <v>500</v>
      </c>
      <c r="E875" s="101">
        <v>8940073</v>
      </c>
      <c r="F875" s="15" t="s">
        <v>599</v>
      </c>
      <c r="G875" s="183" t="s">
        <v>1091</v>
      </c>
    </row>
    <row r="876" spans="1:7" x14ac:dyDescent="0.2">
      <c r="A876" s="100">
        <v>9470551</v>
      </c>
      <c r="B876" s="15" t="s">
        <v>3649</v>
      </c>
      <c r="C876" s="15" t="s">
        <v>3650</v>
      </c>
      <c r="D876" s="5">
        <v>500</v>
      </c>
      <c r="E876" s="101">
        <v>8940073</v>
      </c>
      <c r="F876" s="15" t="s">
        <v>599</v>
      </c>
      <c r="G876" s="183" t="s">
        <v>1104</v>
      </c>
    </row>
    <row r="877" spans="1:7" x14ac:dyDescent="0.2">
      <c r="A877" s="100">
        <v>9466241</v>
      </c>
      <c r="B877" s="15" t="s">
        <v>1503</v>
      </c>
      <c r="C877" s="15" t="s">
        <v>1504</v>
      </c>
      <c r="D877" s="5">
        <v>500</v>
      </c>
      <c r="E877" s="101">
        <v>8940073</v>
      </c>
      <c r="F877" s="15" t="s">
        <v>599</v>
      </c>
      <c r="G877" s="183" t="s">
        <v>1096</v>
      </c>
    </row>
    <row r="878" spans="1:7" x14ac:dyDescent="0.2">
      <c r="A878" s="100">
        <v>9469787</v>
      </c>
      <c r="B878" s="15" t="s">
        <v>1505</v>
      </c>
      <c r="C878" s="15" t="s">
        <v>2467</v>
      </c>
      <c r="D878" s="5">
        <v>500</v>
      </c>
      <c r="E878" s="101">
        <v>8940073</v>
      </c>
      <c r="F878" s="15" t="s">
        <v>599</v>
      </c>
      <c r="G878" s="183" t="s">
        <v>1093</v>
      </c>
    </row>
    <row r="879" spans="1:7" x14ac:dyDescent="0.2">
      <c r="A879" s="100">
        <v>9466905</v>
      </c>
      <c r="B879" s="15" t="s">
        <v>1505</v>
      </c>
      <c r="C879" s="15" t="s">
        <v>625</v>
      </c>
      <c r="D879" s="5">
        <v>500</v>
      </c>
      <c r="E879" s="101">
        <v>8940073</v>
      </c>
      <c r="F879" s="15" t="s">
        <v>599</v>
      </c>
      <c r="G879" s="183" t="s">
        <v>1093</v>
      </c>
    </row>
    <row r="880" spans="1:7" x14ac:dyDescent="0.2">
      <c r="A880" s="100">
        <v>9469076</v>
      </c>
      <c r="B880" s="15" t="s">
        <v>2472</v>
      </c>
      <c r="C880" s="15" t="s">
        <v>195</v>
      </c>
      <c r="D880" s="5">
        <v>500</v>
      </c>
      <c r="E880" s="101">
        <v>8940073</v>
      </c>
      <c r="F880" s="15" t="s">
        <v>599</v>
      </c>
      <c r="G880" s="183" t="s">
        <v>1132</v>
      </c>
    </row>
    <row r="881" spans="1:7" x14ac:dyDescent="0.2">
      <c r="A881" s="100">
        <v>9465493</v>
      </c>
      <c r="B881" s="15" t="s">
        <v>753</v>
      </c>
      <c r="C881" s="15" t="s">
        <v>206</v>
      </c>
      <c r="D881" s="5">
        <v>589</v>
      </c>
      <c r="E881" s="101">
        <v>8940073</v>
      </c>
      <c r="F881" s="15" t="s">
        <v>599</v>
      </c>
      <c r="G881" s="183" t="s">
        <v>1104</v>
      </c>
    </row>
    <row r="882" spans="1:7" x14ac:dyDescent="0.2">
      <c r="A882" s="100">
        <v>9467855</v>
      </c>
      <c r="B882" s="15" t="s">
        <v>1844</v>
      </c>
      <c r="C882" s="15" t="s">
        <v>200</v>
      </c>
      <c r="D882" s="5">
        <v>500</v>
      </c>
      <c r="E882" s="101">
        <v>8940073</v>
      </c>
      <c r="F882" s="15" t="s">
        <v>599</v>
      </c>
      <c r="G882" s="183" t="s">
        <v>1104</v>
      </c>
    </row>
    <row r="883" spans="1:7" x14ac:dyDescent="0.2">
      <c r="A883" s="100">
        <v>9465308</v>
      </c>
      <c r="B883" s="15" t="s">
        <v>857</v>
      </c>
      <c r="C883" s="15" t="s">
        <v>858</v>
      </c>
      <c r="D883" s="5">
        <v>500</v>
      </c>
      <c r="E883" s="101">
        <v>8940073</v>
      </c>
      <c r="F883" s="15" t="s">
        <v>599</v>
      </c>
      <c r="G883" s="183" t="s">
        <v>1108</v>
      </c>
    </row>
    <row r="884" spans="1:7" x14ac:dyDescent="0.2">
      <c r="A884" s="100">
        <v>9465270</v>
      </c>
      <c r="B884" s="15" t="s">
        <v>1516</v>
      </c>
      <c r="C884" s="15" t="s">
        <v>532</v>
      </c>
      <c r="D884" s="5">
        <v>500</v>
      </c>
      <c r="E884" s="101">
        <v>8940073</v>
      </c>
      <c r="F884" s="15" t="s">
        <v>599</v>
      </c>
      <c r="G884" s="183" t="s">
        <v>1097</v>
      </c>
    </row>
    <row r="885" spans="1:7" x14ac:dyDescent="0.2">
      <c r="A885" s="100">
        <v>9461928</v>
      </c>
      <c r="B885" s="15" t="s">
        <v>711</v>
      </c>
      <c r="C885" s="15" t="s">
        <v>187</v>
      </c>
      <c r="D885" s="5">
        <v>667</v>
      </c>
      <c r="E885" s="101">
        <v>8940073</v>
      </c>
      <c r="F885" s="15" t="s">
        <v>599</v>
      </c>
      <c r="G885" s="183" t="s">
        <v>1106</v>
      </c>
    </row>
    <row r="886" spans="1:7" x14ac:dyDescent="0.2">
      <c r="A886" s="100">
        <v>9468869</v>
      </c>
      <c r="B886" s="15" t="s">
        <v>2484</v>
      </c>
      <c r="C886" s="15" t="s">
        <v>228</v>
      </c>
      <c r="D886" s="5">
        <v>500</v>
      </c>
      <c r="E886" s="101">
        <v>8940073</v>
      </c>
      <c r="F886" s="15" t="s">
        <v>599</v>
      </c>
      <c r="G886" s="183" t="s">
        <v>1096</v>
      </c>
    </row>
    <row r="887" spans="1:7" x14ac:dyDescent="0.2">
      <c r="A887" s="100">
        <v>9463745</v>
      </c>
      <c r="B887" s="15" t="s">
        <v>1522</v>
      </c>
      <c r="C887" s="15" t="s">
        <v>185</v>
      </c>
      <c r="D887" s="5">
        <v>550</v>
      </c>
      <c r="E887" s="101">
        <v>8940073</v>
      </c>
      <c r="F887" s="15" t="s">
        <v>599</v>
      </c>
      <c r="G887" s="183" t="s">
        <v>1104</v>
      </c>
    </row>
    <row r="888" spans="1:7" x14ac:dyDescent="0.2">
      <c r="A888" s="100">
        <v>9468890</v>
      </c>
      <c r="B888" s="15" t="s">
        <v>2491</v>
      </c>
      <c r="C888" s="15" t="s">
        <v>185</v>
      </c>
      <c r="D888" s="5">
        <v>500</v>
      </c>
      <c r="E888" s="101">
        <v>8940073</v>
      </c>
      <c r="F888" s="15" t="s">
        <v>599</v>
      </c>
      <c r="G888" s="183" t="s">
        <v>1093</v>
      </c>
    </row>
    <row r="889" spans="1:7" x14ac:dyDescent="0.2">
      <c r="A889" s="100">
        <v>9463747</v>
      </c>
      <c r="B889" s="15" t="s">
        <v>288</v>
      </c>
      <c r="C889" s="15" t="s">
        <v>197</v>
      </c>
      <c r="D889" s="5">
        <v>937</v>
      </c>
      <c r="E889" s="101">
        <v>8940073</v>
      </c>
      <c r="F889" s="15" t="s">
        <v>599</v>
      </c>
      <c r="G889" s="183" t="s">
        <v>1093</v>
      </c>
    </row>
    <row r="890" spans="1:7" x14ac:dyDescent="0.2">
      <c r="A890" s="100">
        <v>9463748</v>
      </c>
      <c r="B890" s="15" t="s">
        <v>288</v>
      </c>
      <c r="C890" s="15" t="s">
        <v>680</v>
      </c>
      <c r="D890" s="5">
        <v>817</v>
      </c>
      <c r="E890" s="101">
        <v>8940073</v>
      </c>
      <c r="F890" s="15" t="s">
        <v>599</v>
      </c>
      <c r="G890" s="183" t="s">
        <v>1093</v>
      </c>
    </row>
    <row r="891" spans="1:7" x14ac:dyDescent="0.2">
      <c r="A891" s="100">
        <v>9456638</v>
      </c>
      <c r="B891" s="15" t="s">
        <v>288</v>
      </c>
      <c r="C891" s="15" t="s">
        <v>179</v>
      </c>
      <c r="D891" s="5">
        <v>1337</v>
      </c>
      <c r="E891" s="101">
        <v>8940073</v>
      </c>
      <c r="F891" s="15" t="s">
        <v>599</v>
      </c>
      <c r="G891" s="183" t="s">
        <v>1106</v>
      </c>
    </row>
    <row r="892" spans="1:7" x14ac:dyDescent="0.2">
      <c r="A892" s="100">
        <v>9467852</v>
      </c>
      <c r="B892" s="15" t="s">
        <v>1846</v>
      </c>
      <c r="C892" s="15" t="s">
        <v>856</v>
      </c>
      <c r="D892" s="5">
        <v>500</v>
      </c>
      <c r="E892" s="101">
        <v>8940073</v>
      </c>
      <c r="F892" s="15" t="s">
        <v>599</v>
      </c>
      <c r="G892" s="183" t="s">
        <v>1104</v>
      </c>
    </row>
    <row r="893" spans="1:7" x14ac:dyDescent="0.2">
      <c r="A893" s="100">
        <v>9469092</v>
      </c>
      <c r="B893" s="15" t="s">
        <v>681</v>
      </c>
      <c r="C893" s="15" t="s">
        <v>1562</v>
      </c>
      <c r="D893" s="5">
        <v>500</v>
      </c>
      <c r="E893" s="101">
        <v>8940073</v>
      </c>
      <c r="F893" s="15" t="s">
        <v>599</v>
      </c>
      <c r="G893" s="183" t="s">
        <v>1091</v>
      </c>
    </row>
    <row r="894" spans="1:7" x14ac:dyDescent="0.2">
      <c r="A894" s="100">
        <v>9463754</v>
      </c>
      <c r="B894" s="15" t="s">
        <v>681</v>
      </c>
      <c r="C894" s="15" t="s">
        <v>319</v>
      </c>
      <c r="D894" s="5">
        <v>500</v>
      </c>
      <c r="E894" s="101">
        <v>8940073</v>
      </c>
      <c r="F894" s="15" t="s">
        <v>599</v>
      </c>
      <c r="G894" s="183" t="s">
        <v>1091</v>
      </c>
    </row>
    <row r="895" spans="1:7" x14ac:dyDescent="0.2">
      <c r="A895" s="100">
        <v>9468868</v>
      </c>
      <c r="B895" s="15" t="s">
        <v>2510</v>
      </c>
      <c r="C895" s="15" t="s">
        <v>233</v>
      </c>
      <c r="D895" s="5">
        <v>500</v>
      </c>
      <c r="E895" s="101">
        <v>8940073</v>
      </c>
      <c r="F895" s="15" t="s">
        <v>599</v>
      </c>
      <c r="G895" s="183" t="s">
        <v>1097</v>
      </c>
    </row>
    <row r="896" spans="1:7" x14ac:dyDescent="0.2">
      <c r="A896" s="100">
        <v>9468866</v>
      </c>
      <c r="B896" s="15" t="s">
        <v>1527</v>
      </c>
      <c r="C896" s="15" t="s">
        <v>1183</v>
      </c>
      <c r="D896" s="5">
        <v>500</v>
      </c>
      <c r="E896" s="101">
        <v>8940073</v>
      </c>
      <c r="F896" s="15" t="s">
        <v>599</v>
      </c>
      <c r="G896" s="183" t="s">
        <v>1097</v>
      </c>
    </row>
    <row r="897" spans="1:7" x14ac:dyDescent="0.2">
      <c r="A897" s="100">
        <v>9468891</v>
      </c>
      <c r="B897" s="15" t="s">
        <v>2514</v>
      </c>
      <c r="C897" s="15" t="s">
        <v>2515</v>
      </c>
      <c r="D897" s="5">
        <v>500</v>
      </c>
      <c r="E897" s="101">
        <v>8940073</v>
      </c>
      <c r="F897" s="15" t="s">
        <v>599</v>
      </c>
      <c r="G897" s="183" t="s">
        <v>1096</v>
      </c>
    </row>
    <row r="898" spans="1:7" x14ac:dyDescent="0.2">
      <c r="A898" s="100">
        <v>9466931</v>
      </c>
      <c r="B898" s="15" t="s">
        <v>1532</v>
      </c>
      <c r="C898" s="15" t="s">
        <v>186</v>
      </c>
      <c r="D898" s="5">
        <v>500</v>
      </c>
      <c r="E898" s="101">
        <v>8940073</v>
      </c>
      <c r="F898" s="15" t="s">
        <v>599</v>
      </c>
      <c r="G898" s="183" t="s">
        <v>1108</v>
      </c>
    </row>
    <row r="899" spans="1:7" x14ac:dyDescent="0.2">
      <c r="A899" s="100">
        <v>9465557</v>
      </c>
      <c r="B899" s="15" t="s">
        <v>3281</v>
      </c>
      <c r="C899" s="15" t="s">
        <v>3171</v>
      </c>
      <c r="D899" s="5">
        <v>500</v>
      </c>
      <c r="E899" s="101">
        <v>8940073</v>
      </c>
      <c r="F899" s="15" t="s">
        <v>599</v>
      </c>
      <c r="G899" s="183" t="s">
        <v>1104</v>
      </c>
    </row>
    <row r="900" spans="1:7" x14ac:dyDescent="0.2">
      <c r="A900" s="100">
        <v>9466853</v>
      </c>
      <c r="B900" s="15" t="s">
        <v>3282</v>
      </c>
      <c r="C900" s="15" t="s">
        <v>1533</v>
      </c>
      <c r="D900" s="5">
        <v>500</v>
      </c>
      <c r="E900" s="101">
        <v>8940073</v>
      </c>
      <c r="F900" s="15" t="s">
        <v>599</v>
      </c>
      <c r="G900" s="183" t="s">
        <v>1104</v>
      </c>
    </row>
    <row r="901" spans="1:7" x14ac:dyDescent="0.2">
      <c r="A901" s="100">
        <v>9467218</v>
      </c>
      <c r="B901" s="15" t="s">
        <v>1534</v>
      </c>
      <c r="C901" s="15" t="s">
        <v>224</v>
      </c>
      <c r="D901" s="5">
        <v>500</v>
      </c>
      <c r="E901" s="101">
        <v>8940073</v>
      </c>
      <c r="F901" s="15" t="s">
        <v>599</v>
      </c>
      <c r="G901" s="183" t="s">
        <v>1093</v>
      </c>
    </row>
    <row r="902" spans="1:7" x14ac:dyDescent="0.2">
      <c r="A902" s="100">
        <v>9455002</v>
      </c>
      <c r="B902" s="15" t="s">
        <v>293</v>
      </c>
      <c r="C902" s="15" t="s">
        <v>197</v>
      </c>
      <c r="D902" s="5">
        <v>969</v>
      </c>
      <c r="E902" s="101">
        <v>8940073</v>
      </c>
      <c r="F902" s="15" t="s">
        <v>599</v>
      </c>
      <c r="G902" s="183" t="s">
        <v>1106</v>
      </c>
    </row>
    <row r="903" spans="1:7" x14ac:dyDescent="0.2">
      <c r="A903" s="100">
        <v>9463788</v>
      </c>
      <c r="B903" s="15" t="s">
        <v>374</v>
      </c>
      <c r="C903" s="15" t="s">
        <v>249</v>
      </c>
      <c r="D903" s="5">
        <v>500</v>
      </c>
      <c r="E903" s="101">
        <v>8940073</v>
      </c>
      <c r="F903" s="15" t="s">
        <v>599</v>
      </c>
      <c r="G903" s="183" t="s">
        <v>1100</v>
      </c>
    </row>
    <row r="904" spans="1:7" x14ac:dyDescent="0.2">
      <c r="A904" s="100">
        <v>9466797</v>
      </c>
      <c r="B904" s="15" t="s">
        <v>1538</v>
      </c>
      <c r="C904" s="15" t="s">
        <v>972</v>
      </c>
      <c r="D904" s="5">
        <v>513</v>
      </c>
      <c r="E904" s="101">
        <v>8940073</v>
      </c>
      <c r="F904" s="15" t="s">
        <v>599</v>
      </c>
      <c r="G904" s="183" t="s">
        <v>1100</v>
      </c>
    </row>
    <row r="905" spans="1:7" x14ac:dyDescent="0.2">
      <c r="A905" s="100">
        <v>9468859</v>
      </c>
      <c r="B905" s="15" t="s">
        <v>2529</v>
      </c>
      <c r="C905" s="15" t="s">
        <v>451</v>
      </c>
      <c r="D905" s="5">
        <v>500</v>
      </c>
      <c r="E905" s="101">
        <v>8940073</v>
      </c>
      <c r="F905" s="15" t="s">
        <v>599</v>
      </c>
      <c r="G905" s="183" t="s">
        <v>1096</v>
      </c>
    </row>
    <row r="906" spans="1:7" x14ac:dyDescent="0.2">
      <c r="A906" s="100">
        <v>9463610</v>
      </c>
      <c r="B906" s="15" t="s">
        <v>557</v>
      </c>
      <c r="C906" s="15" t="s">
        <v>253</v>
      </c>
      <c r="D906" s="5">
        <v>962</v>
      </c>
      <c r="E906" s="101">
        <v>8940073</v>
      </c>
      <c r="F906" s="15" t="s">
        <v>599</v>
      </c>
      <c r="G906" s="183" t="s">
        <v>1106</v>
      </c>
    </row>
    <row r="907" spans="1:7" x14ac:dyDescent="0.2">
      <c r="A907" s="100">
        <v>9469214</v>
      </c>
      <c r="B907" s="15" t="s">
        <v>2534</v>
      </c>
      <c r="C907" s="15" t="s">
        <v>258</v>
      </c>
      <c r="D907" s="5">
        <v>500</v>
      </c>
      <c r="E907" s="101">
        <v>8940073</v>
      </c>
      <c r="F907" s="15" t="s">
        <v>599</v>
      </c>
      <c r="G907" s="183" t="s">
        <v>1097</v>
      </c>
    </row>
    <row r="908" spans="1:7" x14ac:dyDescent="0.2">
      <c r="A908" s="100">
        <v>9462210</v>
      </c>
      <c r="B908" s="15" t="s">
        <v>624</v>
      </c>
      <c r="C908" s="15" t="s">
        <v>239</v>
      </c>
      <c r="D908" s="5">
        <v>1477</v>
      </c>
      <c r="E908" s="101">
        <v>8940073</v>
      </c>
      <c r="F908" s="15" t="s">
        <v>599</v>
      </c>
      <c r="G908" s="183" t="s">
        <v>1104</v>
      </c>
    </row>
    <row r="909" spans="1:7" x14ac:dyDescent="0.2">
      <c r="A909" s="100">
        <v>9467036</v>
      </c>
      <c r="B909" s="15" t="s">
        <v>1540</v>
      </c>
      <c r="C909" s="15" t="s">
        <v>1541</v>
      </c>
      <c r="D909" s="5">
        <v>500</v>
      </c>
      <c r="E909" s="101">
        <v>8940073</v>
      </c>
      <c r="F909" s="15" t="s">
        <v>599</v>
      </c>
      <c r="G909" s="183" t="s">
        <v>1108</v>
      </c>
    </row>
    <row r="910" spans="1:7" x14ac:dyDescent="0.2">
      <c r="A910" s="100">
        <v>9467061</v>
      </c>
      <c r="B910" s="15" t="s">
        <v>1542</v>
      </c>
      <c r="C910" s="15" t="s">
        <v>1543</v>
      </c>
      <c r="D910" s="5">
        <v>500</v>
      </c>
      <c r="E910" s="101">
        <v>8940073</v>
      </c>
      <c r="F910" s="15" t="s">
        <v>599</v>
      </c>
      <c r="G910" s="183" t="s">
        <v>1097</v>
      </c>
    </row>
    <row r="911" spans="1:7" x14ac:dyDescent="0.2">
      <c r="A911" s="100">
        <v>9467455</v>
      </c>
      <c r="B911" s="15" t="s">
        <v>1551</v>
      </c>
      <c r="C911" s="15" t="s">
        <v>1552</v>
      </c>
      <c r="D911" s="5">
        <v>500</v>
      </c>
      <c r="E911" s="101">
        <v>8940073</v>
      </c>
      <c r="F911" s="15" t="s">
        <v>599</v>
      </c>
      <c r="G911" s="183" t="s">
        <v>1097</v>
      </c>
    </row>
    <row r="912" spans="1:7" x14ac:dyDescent="0.2">
      <c r="A912" s="100">
        <v>9466932</v>
      </c>
      <c r="B912" s="15" t="s">
        <v>1553</v>
      </c>
      <c r="C912" s="15" t="s">
        <v>1554</v>
      </c>
      <c r="D912" s="5">
        <v>500</v>
      </c>
      <c r="E912" s="101">
        <v>8940073</v>
      </c>
      <c r="F912" s="15" t="s">
        <v>599</v>
      </c>
      <c r="G912" s="183" t="s">
        <v>1104</v>
      </c>
    </row>
    <row r="913" spans="1:7" x14ac:dyDescent="0.2">
      <c r="A913" s="100">
        <v>9465505</v>
      </c>
      <c r="B913" s="15" t="s">
        <v>3300</v>
      </c>
      <c r="C913" s="15" t="s">
        <v>168</v>
      </c>
      <c r="D913" s="5">
        <v>500</v>
      </c>
      <c r="E913" s="101">
        <v>8940073</v>
      </c>
      <c r="F913" s="15" t="s">
        <v>599</v>
      </c>
      <c r="G913" s="183" t="s">
        <v>1093</v>
      </c>
    </row>
    <row r="914" spans="1:7" x14ac:dyDescent="0.2">
      <c r="A914" s="100">
        <v>9466854</v>
      </c>
      <c r="B914" s="15" t="s">
        <v>1555</v>
      </c>
      <c r="C914" s="15" t="s">
        <v>565</v>
      </c>
      <c r="D914" s="5">
        <v>500</v>
      </c>
      <c r="E914" s="101">
        <v>8940073</v>
      </c>
      <c r="F914" s="15" t="s">
        <v>599</v>
      </c>
      <c r="G914" s="183" t="s">
        <v>1100</v>
      </c>
    </row>
    <row r="915" spans="1:7" x14ac:dyDescent="0.2">
      <c r="A915" s="100">
        <v>9466855</v>
      </c>
      <c r="B915" s="15" t="s">
        <v>1555</v>
      </c>
      <c r="C915" s="15" t="s">
        <v>175</v>
      </c>
      <c r="D915" s="5">
        <v>500</v>
      </c>
      <c r="E915" s="101">
        <v>8940073</v>
      </c>
      <c r="F915" s="15" t="s">
        <v>599</v>
      </c>
      <c r="G915" s="183" t="s">
        <v>1096</v>
      </c>
    </row>
    <row r="916" spans="1:7" x14ac:dyDescent="0.2">
      <c r="A916" s="100">
        <v>9470093</v>
      </c>
      <c r="B916" s="15" t="s">
        <v>3301</v>
      </c>
      <c r="C916" s="15" t="s">
        <v>3302</v>
      </c>
      <c r="D916" s="5">
        <v>500</v>
      </c>
      <c r="E916" s="101">
        <v>8940073</v>
      </c>
      <c r="F916" s="15" t="s">
        <v>599</v>
      </c>
      <c r="G916" s="183" t="s">
        <v>1097</v>
      </c>
    </row>
    <row r="917" spans="1:7" x14ac:dyDescent="0.2">
      <c r="A917" s="100">
        <v>9469215</v>
      </c>
      <c r="B917" s="15" t="s">
        <v>2556</v>
      </c>
      <c r="C917" s="15" t="s">
        <v>511</v>
      </c>
      <c r="D917" s="5">
        <v>500</v>
      </c>
      <c r="E917" s="101">
        <v>8940073</v>
      </c>
      <c r="F917" s="15" t="s">
        <v>599</v>
      </c>
      <c r="G917" s="183" t="s">
        <v>1100</v>
      </c>
    </row>
    <row r="918" spans="1:7" x14ac:dyDescent="0.2">
      <c r="A918" s="100">
        <v>9468865</v>
      </c>
      <c r="B918" s="15" t="s">
        <v>2575</v>
      </c>
      <c r="C918" s="15" t="s">
        <v>372</v>
      </c>
      <c r="D918" s="5">
        <v>500</v>
      </c>
      <c r="E918" s="101">
        <v>8940073</v>
      </c>
      <c r="F918" s="15" t="s">
        <v>599</v>
      </c>
      <c r="G918" s="183" t="s">
        <v>1093</v>
      </c>
    </row>
    <row r="919" spans="1:7" x14ac:dyDescent="0.2">
      <c r="A919" s="100">
        <v>9466801</v>
      </c>
      <c r="B919" s="15" t="s">
        <v>1253</v>
      </c>
      <c r="C919" s="15" t="s">
        <v>1254</v>
      </c>
      <c r="D919" s="5">
        <v>500</v>
      </c>
      <c r="E919" s="101">
        <v>8940073</v>
      </c>
      <c r="F919" s="15" t="s">
        <v>599</v>
      </c>
      <c r="G919" s="183" t="s">
        <v>1097</v>
      </c>
    </row>
    <row r="920" spans="1:7" x14ac:dyDescent="0.2">
      <c r="A920" s="100">
        <v>9463817</v>
      </c>
      <c r="B920" s="15" t="s">
        <v>685</v>
      </c>
      <c r="C920" s="15" t="s">
        <v>686</v>
      </c>
      <c r="D920" s="5">
        <v>500</v>
      </c>
      <c r="E920" s="101">
        <v>8940073</v>
      </c>
      <c r="F920" s="15" t="s">
        <v>599</v>
      </c>
      <c r="G920" s="183" t="s">
        <v>1104</v>
      </c>
    </row>
    <row r="921" spans="1:7" x14ac:dyDescent="0.2">
      <c r="A921" s="100">
        <v>9469890</v>
      </c>
      <c r="B921" s="15" t="s">
        <v>2610</v>
      </c>
      <c r="C921" s="15" t="s">
        <v>1191</v>
      </c>
      <c r="D921" s="5">
        <v>500</v>
      </c>
      <c r="E921" s="101">
        <v>8940073</v>
      </c>
      <c r="F921" s="15" t="s">
        <v>599</v>
      </c>
      <c r="G921" s="183" t="s">
        <v>1093</v>
      </c>
    </row>
    <row r="922" spans="1:7" x14ac:dyDescent="0.2">
      <c r="A922" s="100">
        <v>9466925</v>
      </c>
      <c r="B922" s="15" t="s">
        <v>578</v>
      </c>
      <c r="C922" s="15" t="s">
        <v>1255</v>
      </c>
      <c r="D922" s="5">
        <v>500</v>
      </c>
      <c r="E922" s="101">
        <v>8940073</v>
      </c>
      <c r="F922" s="15" t="s">
        <v>599</v>
      </c>
      <c r="G922" s="183" t="s">
        <v>1097</v>
      </c>
    </row>
    <row r="923" spans="1:7" x14ac:dyDescent="0.2">
      <c r="A923" s="100">
        <v>9452817</v>
      </c>
      <c r="B923" s="15" t="s">
        <v>325</v>
      </c>
      <c r="C923" s="15" t="s">
        <v>326</v>
      </c>
      <c r="D923" s="5">
        <v>1704</v>
      </c>
      <c r="E923" s="101">
        <v>8940073</v>
      </c>
      <c r="F923" s="15" t="s">
        <v>599</v>
      </c>
      <c r="G923" s="183" t="s">
        <v>1132</v>
      </c>
    </row>
    <row r="924" spans="1:7" x14ac:dyDescent="0.2">
      <c r="A924" s="100">
        <v>9465298</v>
      </c>
      <c r="B924" s="15" t="s">
        <v>471</v>
      </c>
      <c r="C924" s="15" t="s">
        <v>877</v>
      </c>
      <c r="D924" s="5">
        <v>587</v>
      </c>
      <c r="E924" s="101">
        <v>8940073</v>
      </c>
      <c r="F924" s="15" t="s">
        <v>599</v>
      </c>
      <c r="G924" s="183" t="s">
        <v>1104</v>
      </c>
    </row>
    <row r="925" spans="1:7" x14ac:dyDescent="0.2">
      <c r="A925" s="100">
        <v>9469889</v>
      </c>
      <c r="B925" s="15" t="s">
        <v>2622</v>
      </c>
      <c r="C925" s="15" t="s">
        <v>310</v>
      </c>
      <c r="D925" s="5">
        <v>500</v>
      </c>
      <c r="E925" s="101">
        <v>8940073</v>
      </c>
      <c r="F925" s="15" t="s">
        <v>599</v>
      </c>
      <c r="G925" s="183" t="s">
        <v>1097</v>
      </c>
    </row>
    <row r="926" spans="1:7" x14ac:dyDescent="0.2">
      <c r="A926" s="100">
        <v>9467458</v>
      </c>
      <c r="B926" s="15" t="s">
        <v>954</v>
      </c>
      <c r="C926" s="15" t="s">
        <v>425</v>
      </c>
      <c r="D926" s="5">
        <v>500</v>
      </c>
      <c r="E926" s="101">
        <v>8940073</v>
      </c>
      <c r="F926" s="15" t="s">
        <v>599</v>
      </c>
      <c r="G926" s="183" t="s">
        <v>1096</v>
      </c>
    </row>
    <row r="927" spans="1:7" x14ac:dyDescent="0.2">
      <c r="A927" s="100">
        <v>9470091</v>
      </c>
      <c r="B927" s="15" t="s">
        <v>954</v>
      </c>
      <c r="C927" s="15" t="s">
        <v>287</v>
      </c>
      <c r="D927" s="5">
        <v>500</v>
      </c>
      <c r="E927" s="101">
        <v>8940073</v>
      </c>
      <c r="F927" s="15" t="s">
        <v>599</v>
      </c>
      <c r="G927" s="183" t="s">
        <v>1097</v>
      </c>
    </row>
    <row r="928" spans="1:7" x14ac:dyDescent="0.2">
      <c r="A928" s="100">
        <v>9467049</v>
      </c>
      <c r="B928" s="15" t="s">
        <v>1258</v>
      </c>
      <c r="C928" s="15" t="s">
        <v>745</v>
      </c>
      <c r="D928" s="5">
        <v>500</v>
      </c>
      <c r="E928" s="101">
        <v>8940073</v>
      </c>
      <c r="F928" s="15" t="s">
        <v>599</v>
      </c>
      <c r="G928" s="183" t="s">
        <v>1108</v>
      </c>
    </row>
    <row r="929" spans="1:7" x14ac:dyDescent="0.2">
      <c r="A929" s="100">
        <v>9469216</v>
      </c>
      <c r="B929" s="15" t="s">
        <v>2629</v>
      </c>
      <c r="C929" s="15" t="s">
        <v>175</v>
      </c>
      <c r="D929" s="5">
        <v>500</v>
      </c>
      <c r="E929" s="101">
        <v>8940073</v>
      </c>
      <c r="F929" s="15" t="s">
        <v>599</v>
      </c>
      <c r="G929" s="183" t="s">
        <v>1093</v>
      </c>
    </row>
    <row r="930" spans="1:7" x14ac:dyDescent="0.2">
      <c r="A930" s="100">
        <v>9461070</v>
      </c>
      <c r="B930" s="15" t="s">
        <v>426</v>
      </c>
      <c r="C930" s="15" t="s">
        <v>196</v>
      </c>
      <c r="D930" s="5">
        <v>1749</v>
      </c>
      <c r="E930" s="101">
        <v>8940073</v>
      </c>
      <c r="F930" s="15" t="s">
        <v>599</v>
      </c>
      <c r="G930" s="183" t="s">
        <v>1091</v>
      </c>
    </row>
    <row r="931" spans="1:7" x14ac:dyDescent="0.2">
      <c r="A931" s="100">
        <v>9468862</v>
      </c>
      <c r="B931" s="15" t="s">
        <v>2636</v>
      </c>
      <c r="C931" s="15" t="s">
        <v>222</v>
      </c>
      <c r="D931" s="5">
        <v>500</v>
      </c>
      <c r="E931" s="101">
        <v>8940073</v>
      </c>
      <c r="F931" s="15" t="s">
        <v>599</v>
      </c>
      <c r="G931" s="183" t="s">
        <v>1097</v>
      </c>
    </row>
    <row r="932" spans="1:7" x14ac:dyDescent="0.2">
      <c r="A932" s="100">
        <v>9468863</v>
      </c>
      <c r="B932" s="15" t="s">
        <v>2636</v>
      </c>
      <c r="C932" s="15" t="s">
        <v>544</v>
      </c>
      <c r="D932" s="5">
        <v>500</v>
      </c>
      <c r="E932" s="101">
        <v>8940073</v>
      </c>
      <c r="F932" s="15" t="s">
        <v>599</v>
      </c>
      <c r="G932" s="183" t="s">
        <v>1097</v>
      </c>
    </row>
    <row r="933" spans="1:7" x14ac:dyDescent="0.2">
      <c r="A933" s="100">
        <v>9468864</v>
      </c>
      <c r="B933" s="15" t="s">
        <v>2638</v>
      </c>
      <c r="C933" s="15" t="s">
        <v>202</v>
      </c>
      <c r="D933" s="5">
        <v>500</v>
      </c>
      <c r="E933" s="101">
        <v>8940073</v>
      </c>
      <c r="F933" s="15" t="s">
        <v>599</v>
      </c>
      <c r="G933" s="183" t="s">
        <v>1097</v>
      </c>
    </row>
    <row r="934" spans="1:7" x14ac:dyDescent="0.2">
      <c r="A934" s="100">
        <v>9464274</v>
      </c>
      <c r="B934" s="15" t="s">
        <v>689</v>
      </c>
      <c r="C934" s="15" t="s">
        <v>607</v>
      </c>
      <c r="D934" s="5">
        <v>742</v>
      </c>
      <c r="E934" s="101">
        <v>8940073</v>
      </c>
      <c r="F934" s="15" t="s">
        <v>599</v>
      </c>
      <c r="G934" s="183" t="s">
        <v>1100</v>
      </c>
    </row>
    <row r="935" spans="1:7" x14ac:dyDescent="0.2">
      <c r="A935" s="100">
        <v>9470097</v>
      </c>
      <c r="B935" s="15" t="s">
        <v>3325</v>
      </c>
      <c r="C935" s="15" t="s">
        <v>3326</v>
      </c>
      <c r="D935" s="5">
        <v>500</v>
      </c>
      <c r="E935" s="101">
        <v>8940073</v>
      </c>
      <c r="F935" s="15" t="s">
        <v>599</v>
      </c>
      <c r="G935" s="183" t="s">
        <v>1097</v>
      </c>
    </row>
    <row r="936" spans="1:7" x14ac:dyDescent="0.2">
      <c r="A936" s="100">
        <v>9466857</v>
      </c>
      <c r="B936" s="15" t="s">
        <v>1580</v>
      </c>
      <c r="C936" s="15" t="s">
        <v>1581</v>
      </c>
      <c r="D936" s="5">
        <v>500</v>
      </c>
      <c r="E936" s="101">
        <v>8940073</v>
      </c>
      <c r="F936" s="15" t="s">
        <v>599</v>
      </c>
      <c r="G936" s="183" t="s">
        <v>1104</v>
      </c>
    </row>
    <row r="937" spans="1:7" x14ac:dyDescent="0.2">
      <c r="A937" s="100">
        <v>395580</v>
      </c>
      <c r="B937" s="15" t="s">
        <v>880</v>
      </c>
      <c r="C937" s="15" t="s">
        <v>614</v>
      </c>
      <c r="D937" s="5">
        <v>1620</v>
      </c>
      <c r="E937" s="101">
        <v>8940073</v>
      </c>
      <c r="F937" s="15" t="s">
        <v>599</v>
      </c>
      <c r="G937" s="183" t="s">
        <v>1102</v>
      </c>
    </row>
    <row r="938" spans="1:7" x14ac:dyDescent="0.2">
      <c r="A938" s="100">
        <v>9469048</v>
      </c>
      <c r="B938" s="15" t="s">
        <v>2650</v>
      </c>
      <c r="C938" s="15" t="s">
        <v>2651</v>
      </c>
      <c r="D938" s="5">
        <v>500</v>
      </c>
      <c r="E938" s="101">
        <v>8940073</v>
      </c>
      <c r="F938" s="15" t="s">
        <v>599</v>
      </c>
      <c r="G938" s="183" t="s">
        <v>1104</v>
      </c>
    </row>
    <row r="939" spans="1:7" x14ac:dyDescent="0.2">
      <c r="A939" s="100">
        <v>9465497</v>
      </c>
      <c r="B939" s="15" t="s">
        <v>292</v>
      </c>
      <c r="C939" s="15" t="s">
        <v>881</v>
      </c>
      <c r="D939" s="5">
        <v>500</v>
      </c>
      <c r="E939" s="101">
        <v>8940073</v>
      </c>
      <c r="F939" s="15" t="s">
        <v>599</v>
      </c>
      <c r="G939" s="183" t="s">
        <v>1114</v>
      </c>
    </row>
    <row r="940" spans="1:7" x14ac:dyDescent="0.2">
      <c r="A940" s="100">
        <v>9453222</v>
      </c>
      <c r="B940" s="15" t="s">
        <v>292</v>
      </c>
      <c r="C940" s="15" t="s">
        <v>215</v>
      </c>
      <c r="D940" s="5">
        <v>2206</v>
      </c>
      <c r="E940" s="101">
        <v>8940073</v>
      </c>
      <c r="F940" s="15" t="s">
        <v>599</v>
      </c>
      <c r="G940" s="183" t="s">
        <v>1108</v>
      </c>
    </row>
    <row r="941" spans="1:7" x14ac:dyDescent="0.2">
      <c r="A941" s="100">
        <v>9466805</v>
      </c>
      <c r="B941" s="15" t="s">
        <v>1262</v>
      </c>
      <c r="C941" s="15" t="s">
        <v>197</v>
      </c>
      <c r="D941" s="5">
        <v>500</v>
      </c>
      <c r="E941" s="101">
        <v>8940073</v>
      </c>
      <c r="F941" s="15" t="s">
        <v>599</v>
      </c>
      <c r="G941" s="183" t="s">
        <v>1096</v>
      </c>
    </row>
    <row r="942" spans="1:7" x14ac:dyDescent="0.2">
      <c r="A942" s="100">
        <v>9468861</v>
      </c>
      <c r="B942" s="15" t="s">
        <v>1262</v>
      </c>
      <c r="C942" s="15" t="s">
        <v>2658</v>
      </c>
      <c r="D942" s="5">
        <v>500</v>
      </c>
      <c r="E942" s="101">
        <v>8940073</v>
      </c>
      <c r="F942" s="15" t="s">
        <v>599</v>
      </c>
      <c r="G942" s="183" t="s">
        <v>1097</v>
      </c>
    </row>
    <row r="943" spans="1:7" x14ac:dyDescent="0.2">
      <c r="A943" s="100">
        <v>9469854</v>
      </c>
      <c r="B943" s="15" t="s">
        <v>2660</v>
      </c>
      <c r="C943" s="15" t="s">
        <v>354</v>
      </c>
      <c r="D943" s="5">
        <v>500</v>
      </c>
      <c r="E943" s="101">
        <v>8940073</v>
      </c>
      <c r="F943" s="15" t="s">
        <v>599</v>
      </c>
      <c r="G943" s="183" t="s">
        <v>1093</v>
      </c>
    </row>
    <row r="944" spans="1:7" x14ac:dyDescent="0.2">
      <c r="A944" s="100">
        <v>9467069</v>
      </c>
      <c r="B944" s="15" t="s">
        <v>1593</v>
      </c>
      <c r="C944" s="15" t="s">
        <v>1594</v>
      </c>
      <c r="D944" s="5">
        <v>500</v>
      </c>
      <c r="E944" s="101">
        <v>8940073</v>
      </c>
      <c r="F944" s="15" t="s">
        <v>599</v>
      </c>
      <c r="G944" s="183" t="s">
        <v>1104</v>
      </c>
    </row>
    <row r="945" spans="1:7" x14ac:dyDescent="0.2">
      <c r="A945" s="100">
        <v>9470082</v>
      </c>
      <c r="B945" s="15" t="s">
        <v>3343</v>
      </c>
      <c r="C945" s="15" t="s">
        <v>375</v>
      </c>
      <c r="D945" s="5">
        <v>500</v>
      </c>
      <c r="E945" s="101">
        <v>8940073</v>
      </c>
      <c r="F945" s="15" t="s">
        <v>599</v>
      </c>
      <c r="G945" s="183" t="s">
        <v>1097</v>
      </c>
    </row>
    <row r="946" spans="1:7" x14ac:dyDescent="0.2">
      <c r="A946" s="100">
        <v>9468860</v>
      </c>
      <c r="B946" s="15" t="s">
        <v>2679</v>
      </c>
      <c r="C946" s="15" t="s">
        <v>608</v>
      </c>
      <c r="D946" s="5">
        <v>500</v>
      </c>
      <c r="E946" s="101">
        <v>8940073</v>
      </c>
      <c r="F946" s="15" t="s">
        <v>599</v>
      </c>
      <c r="G946" s="183" t="s">
        <v>1091</v>
      </c>
    </row>
    <row r="947" spans="1:7" x14ac:dyDescent="0.2">
      <c r="A947" s="100">
        <v>9463979</v>
      </c>
      <c r="B947" s="15" t="s">
        <v>1270</v>
      </c>
      <c r="C947" s="15" t="s">
        <v>300</v>
      </c>
      <c r="D947" s="5">
        <v>500</v>
      </c>
      <c r="E947" s="101">
        <v>8940073</v>
      </c>
      <c r="F947" s="15" t="s">
        <v>599</v>
      </c>
      <c r="G947" s="183" t="s">
        <v>1100</v>
      </c>
    </row>
    <row r="948" spans="1:7" x14ac:dyDescent="0.2">
      <c r="A948" s="100">
        <v>9469213</v>
      </c>
      <c r="B948" s="15" t="s">
        <v>1270</v>
      </c>
      <c r="C948" s="15" t="s">
        <v>2686</v>
      </c>
      <c r="D948" s="5">
        <v>500</v>
      </c>
      <c r="E948" s="101">
        <v>8940073</v>
      </c>
      <c r="F948" s="15" t="s">
        <v>599</v>
      </c>
      <c r="G948" s="183" t="s">
        <v>1096</v>
      </c>
    </row>
    <row r="949" spans="1:7" x14ac:dyDescent="0.2">
      <c r="A949" s="100">
        <v>9461573</v>
      </c>
      <c r="B949" s="15" t="s">
        <v>580</v>
      </c>
      <c r="C949" s="15" t="s">
        <v>581</v>
      </c>
      <c r="D949" s="5">
        <v>500</v>
      </c>
      <c r="E949" s="101">
        <v>8940073</v>
      </c>
      <c r="F949" s="15" t="s">
        <v>599</v>
      </c>
      <c r="G949" s="183" t="s">
        <v>1100</v>
      </c>
    </row>
    <row r="950" spans="1:7" x14ac:dyDescent="0.2">
      <c r="A950" s="100">
        <v>9453410</v>
      </c>
      <c r="B950" s="15" t="s">
        <v>290</v>
      </c>
      <c r="C950" s="15" t="s">
        <v>291</v>
      </c>
      <c r="D950" s="5">
        <v>1561</v>
      </c>
      <c r="E950" s="101">
        <v>8940073</v>
      </c>
      <c r="F950" s="15" t="s">
        <v>599</v>
      </c>
      <c r="G950" s="183" t="s">
        <v>1132</v>
      </c>
    </row>
    <row r="951" spans="1:7" x14ac:dyDescent="0.2">
      <c r="A951" s="100">
        <v>9468854</v>
      </c>
      <c r="B951" s="15" t="s">
        <v>3357</v>
      </c>
      <c r="C951" s="15" t="s">
        <v>3358</v>
      </c>
      <c r="D951" s="5">
        <v>2172</v>
      </c>
      <c r="E951" s="101">
        <v>8940073</v>
      </c>
      <c r="F951" s="15" t="s">
        <v>599</v>
      </c>
      <c r="G951" s="183" t="s">
        <v>1102</v>
      </c>
    </row>
    <row r="952" spans="1:7" x14ac:dyDescent="0.2">
      <c r="A952" s="100">
        <v>9447958</v>
      </c>
      <c r="B952" s="15" t="s">
        <v>298</v>
      </c>
      <c r="C952" s="15" t="s">
        <v>242</v>
      </c>
      <c r="D952" s="5">
        <v>1647</v>
      </c>
      <c r="E952" s="101">
        <v>8940073</v>
      </c>
      <c r="F952" s="15" t="s">
        <v>599</v>
      </c>
      <c r="G952" s="183" t="s">
        <v>1132</v>
      </c>
    </row>
    <row r="953" spans="1:7" x14ac:dyDescent="0.2">
      <c r="A953" s="100">
        <v>9465890</v>
      </c>
      <c r="B953" s="15" t="s">
        <v>886</v>
      </c>
      <c r="C953" s="15" t="s">
        <v>779</v>
      </c>
      <c r="D953" s="5">
        <v>514</v>
      </c>
      <c r="E953" s="101">
        <v>8940073</v>
      </c>
      <c r="F953" s="15" t="s">
        <v>599</v>
      </c>
      <c r="G953" s="183" t="s">
        <v>1104</v>
      </c>
    </row>
    <row r="954" spans="1:7" x14ac:dyDescent="0.2">
      <c r="A954" s="100">
        <v>9468895</v>
      </c>
      <c r="B954" s="15" t="s">
        <v>1878</v>
      </c>
      <c r="C954" s="15" t="s">
        <v>3596</v>
      </c>
      <c r="D954" s="5">
        <v>500</v>
      </c>
      <c r="E954" s="101">
        <v>8940073</v>
      </c>
      <c r="F954" s="15" t="s">
        <v>599</v>
      </c>
      <c r="G954" s="183" t="s">
        <v>1097</v>
      </c>
    </row>
    <row r="955" spans="1:7" x14ac:dyDescent="0.2">
      <c r="A955" s="100">
        <v>9460867</v>
      </c>
      <c r="B955" s="15" t="s">
        <v>522</v>
      </c>
      <c r="C955" s="15" t="s">
        <v>523</v>
      </c>
      <c r="D955" s="5">
        <v>500</v>
      </c>
      <c r="E955" s="101">
        <v>8940073</v>
      </c>
      <c r="F955" s="15" t="s">
        <v>599</v>
      </c>
      <c r="G955" s="183" t="s">
        <v>1108</v>
      </c>
    </row>
    <row r="956" spans="1:7" x14ac:dyDescent="0.2">
      <c r="A956" s="100">
        <v>9464208</v>
      </c>
      <c r="B956" s="15" t="s">
        <v>770</v>
      </c>
      <c r="C956" s="15" t="s">
        <v>771</v>
      </c>
      <c r="D956" s="5">
        <v>534</v>
      </c>
      <c r="E956" s="101">
        <v>8940073</v>
      </c>
      <c r="F956" s="15" t="s">
        <v>599</v>
      </c>
      <c r="G956" s="183" t="s">
        <v>1100</v>
      </c>
    </row>
    <row r="957" spans="1:7" x14ac:dyDescent="0.2">
      <c r="A957" s="100">
        <v>9469217</v>
      </c>
      <c r="B957" s="15" t="s">
        <v>2716</v>
      </c>
      <c r="C957" s="15" t="s">
        <v>2453</v>
      </c>
      <c r="D957" s="5">
        <v>500</v>
      </c>
      <c r="E957" s="101">
        <v>8940073</v>
      </c>
      <c r="F957" s="15" t="s">
        <v>599</v>
      </c>
      <c r="G957" s="183" t="s">
        <v>1097</v>
      </c>
    </row>
    <row r="958" spans="1:7" x14ac:dyDescent="0.2">
      <c r="A958" s="100">
        <v>9469877</v>
      </c>
      <c r="B958" s="15" t="s">
        <v>2718</v>
      </c>
      <c r="C958" s="15" t="s">
        <v>206</v>
      </c>
      <c r="D958" s="5">
        <v>500</v>
      </c>
      <c r="E958" s="101">
        <v>8940073</v>
      </c>
      <c r="F958" s="15" t="s">
        <v>599</v>
      </c>
      <c r="G958" s="183" t="s">
        <v>1091</v>
      </c>
    </row>
    <row r="959" spans="1:7" x14ac:dyDescent="0.2">
      <c r="A959" s="100">
        <v>9468875</v>
      </c>
      <c r="B959" s="15" t="s">
        <v>2720</v>
      </c>
      <c r="C959" s="15" t="s">
        <v>2721</v>
      </c>
      <c r="D959" s="5">
        <v>500</v>
      </c>
      <c r="E959" s="101">
        <v>8940073</v>
      </c>
      <c r="F959" s="15" t="s">
        <v>599</v>
      </c>
      <c r="G959" s="183" t="s">
        <v>1093</v>
      </c>
    </row>
    <row r="960" spans="1:7" x14ac:dyDescent="0.2">
      <c r="A960" s="100">
        <v>9464770</v>
      </c>
      <c r="B960" s="15" t="s">
        <v>718</v>
      </c>
      <c r="C960" s="15" t="s">
        <v>719</v>
      </c>
      <c r="D960" s="5">
        <v>503</v>
      </c>
      <c r="E960" s="101">
        <v>8940073</v>
      </c>
      <c r="F960" s="15" t="s">
        <v>599</v>
      </c>
      <c r="G960" s="183" t="s">
        <v>1100</v>
      </c>
    </row>
    <row r="961" spans="1:7" x14ac:dyDescent="0.2">
      <c r="A961" s="100">
        <v>9465271</v>
      </c>
      <c r="B961" s="15" t="s">
        <v>1617</v>
      </c>
      <c r="C961" s="15" t="s">
        <v>253</v>
      </c>
      <c r="D961" s="5">
        <v>500</v>
      </c>
      <c r="E961" s="101">
        <v>8940073</v>
      </c>
      <c r="F961" s="15" t="s">
        <v>599</v>
      </c>
      <c r="G961" s="183" t="s">
        <v>1096</v>
      </c>
    </row>
    <row r="962" spans="1:7" x14ac:dyDescent="0.2">
      <c r="A962" s="100">
        <v>9468856</v>
      </c>
      <c r="B962" s="15" t="s">
        <v>1274</v>
      </c>
      <c r="C962" s="15" t="s">
        <v>3369</v>
      </c>
      <c r="D962" s="5">
        <v>1662</v>
      </c>
      <c r="E962" s="101">
        <v>8940073</v>
      </c>
      <c r="F962" s="15" t="s">
        <v>599</v>
      </c>
      <c r="G962" s="183" t="s">
        <v>1114</v>
      </c>
    </row>
    <row r="963" spans="1:7" x14ac:dyDescent="0.2">
      <c r="A963" s="100">
        <v>9469924</v>
      </c>
      <c r="B963" s="15" t="s">
        <v>2728</v>
      </c>
      <c r="C963" s="15" t="s">
        <v>2729</v>
      </c>
      <c r="D963" s="5">
        <v>500</v>
      </c>
      <c r="E963" s="101">
        <v>8940073</v>
      </c>
      <c r="F963" s="15" t="s">
        <v>599</v>
      </c>
      <c r="G963" s="183" t="s">
        <v>1093</v>
      </c>
    </row>
    <row r="964" spans="1:7" x14ac:dyDescent="0.2">
      <c r="A964" s="100">
        <v>9468882</v>
      </c>
      <c r="B964" s="15" t="s">
        <v>2731</v>
      </c>
      <c r="C964" s="15" t="s">
        <v>2732</v>
      </c>
      <c r="D964" s="5">
        <v>500</v>
      </c>
      <c r="E964" s="101">
        <v>8940073</v>
      </c>
      <c r="F964" s="15" t="s">
        <v>599</v>
      </c>
      <c r="G964" s="183" t="s">
        <v>1097</v>
      </c>
    </row>
    <row r="965" spans="1:7" x14ac:dyDescent="0.2">
      <c r="A965" s="100">
        <v>9466806</v>
      </c>
      <c r="B965" s="15" t="s">
        <v>1277</v>
      </c>
      <c r="C965" s="15" t="s">
        <v>261</v>
      </c>
      <c r="D965" s="5">
        <v>500</v>
      </c>
      <c r="E965" s="101">
        <v>8940073</v>
      </c>
      <c r="F965" s="15" t="s">
        <v>599</v>
      </c>
      <c r="G965" s="183" t="s">
        <v>1104</v>
      </c>
    </row>
    <row r="966" spans="1:7" x14ac:dyDescent="0.2">
      <c r="A966" s="100">
        <v>9459516</v>
      </c>
      <c r="B966" s="15" t="s">
        <v>1625</v>
      </c>
      <c r="C966" s="15" t="s">
        <v>281</v>
      </c>
      <c r="D966" s="5">
        <v>500</v>
      </c>
      <c r="E966" s="101">
        <v>8940073</v>
      </c>
      <c r="F966" s="15" t="s">
        <v>599</v>
      </c>
      <c r="G966" s="183" t="s">
        <v>1091</v>
      </c>
    </row>
    <row r="967" spans="1:7" x14ac:dyDescent="0.2">
      <c r="A967" s="100">
        <v>9466859</v>
      </c>
      <c r="B967" s="15" t="s">
        <v>1279</v>
      </c>
      <c r="C967" s="15" t="s">
        <v>253</v>
      </c>
      <c r="D967" s="5">
        <v>542</v>
      </c>
      <c r="E967" s="101">
        <v>8940073</v>
      </c>
      <c r="F967" s="15" t="s">
        <v>599</v>
      </c>
      <c r="G967" s="183" t="s">
        <v>1104</v>
      </c>
    </row>
    <row r="968" spans="1:7" x14ac:dyDescent="0.2">
      <c r="A968" s="100">
        <v>9466860</v>
      </c>
      <c r="B968" s="15" t="s">
        <v>1279</v>
      </c>
      <c r="C968" s="15" t="s">
        <v>242</v>
      </c>
      <c r="D968" s="5">
        <v>550</v>
      </c>
      <c r="E968" s="101">
        <v>8940073</v>
      </c>
      <c r="F968" s="15" t="s">
        <v>599</v>
      </c>
      <c r="G968" s="183" t="s">
        <v>1104</v>
      </c>
    </row>
    <row r="969" spans="1:7" x14ac:dyDescent="0.2">
      <c r="A969" s="100">
        <v>7521677</v>
      </c>
      <c r="B969" s="15" t="s">
        <v>486</v>
      </c>
      <c r="C969" s="15" t="s">
        <v>281</v>
      </c>
      <c r="D969" s="5">
        <v>1011</v>
      </c>
      <c r="E969" s="101">
        <v>8940073</v>
      </c>
      <c r="F969" s="15" t="s">
        <v>599</v>
      </c>
      <c r="G969" s="183" t="s">
        <v>1106</v>
      </c>
    </row>
    <row r="970" spans="1:7" x14ac:dyDescent="0.2">
      <c r="A970" s="100">
        <v>9468894</v>
      </c>
      <c r="B970" s="15" t="s">
        <v>777</v>
      </c>
      <c r="C970" s="15" t="s">
        <v>205</v>
      </c>
      <c r="D970" s="5">
        <v>500</v>
      </c>
      <c r="E970" s="101">
        <v>8940073</v>
      </c>
      <c r="F970" s="15" t="s">
        <v>599</v>
      </c>
      <c r="G970" s="183" t="s">
        <v>1093</v>
      </c>
    </row>
    <row r="971" spans="1:7" x14ac:dyDescent="0.2">
      <c r="A971" s="100">
        <v>9466165</v>
      </c>
      <c r="B971" s="15" t="s">
        <v>956</v>
      </c>
      <c r="C971" s="15" t="s">
        <v>957</v>
      </c>
      <c r="D971" s="5">
        <v>568</v>
      </c>
      <c r="E971" s="101">
        <v>8940073</v>
      </c>
      <c r="F971" s="15" t="s">
        <v>599</v>
      </c>
      <c r="G971" s="183" t="s">
        <v>1104</v>
      </c>
    </row>
    <row r="972" spans="1:7" x14ac:dyDescent="0.2">
      <c r="A972" s="100">
        <v>9450959</v>
      </c>
      <c r="B972" s="15" t="s">
        <v>819</v>
      </c>
      <c r="C972" s="15" t="s">
        <v>297</v>
      </c>
      <c r="D972" s="5">
        <v>1611</v>
      </c>
      <c r="E972" s="101">
        <v>8940073</v>
      </c>
      <c r="F972" s="15" t="s">
        <v>599</v>
      </c>
      <c r="G972" s="183" t="s">
        <v>1132</v>
      </c>
    </row>
    <row r="973" spans="1:7" x14ac:dyDescent="0.2">
      <c r="A973" s="100">
        <v>9469611</v>
      </c>
      <c r="B973" s="15" t="s">
        <v>1044</v>
      </c>
      <c r="C973" s="15" t="s">
        <v>443</v>
      </c>
      <c r="D973" s="5">
        <v>500</v>
      </c>
      <c r="E973" s="101">
        <v>8940073</v>
      </c>
      <c r="F973" s="15" t="s">
        <v>599</v>
      </c>
      <c r="G973" s="183" t="s">
        <v>1093</v>
      </c>
    </row>
    <row r="974" spans="1:7" x14ac:dyDescent="0.2">
      <c r="A974" s="100">
        <v>9459972</v>
      </c>
      <c r="B974" s="15" t="s">
        <v>2746</v>
      </c>
      <c r="C974" s="15" t="s">
        <v>768</v>
      </c>
      <c r="D974" s="5">
        <v>500</v>
      </c>
      <c r="E974" s="101">
        <v>8940073</v>
      </c>
      <c r="F974" s="15" t="s">
        <v>599</v>
      </c>
      <c r="G974" s="183" t="s">
        <v>1091</v>
      </c>
    </row>
    <row r="975" spans="1:7" x14ac:dyDescent="0.2">
      <c r="A975" s="100">
        <v>9466861</v>
      </c>
      <c r="B975" s="15" t="s">
        <v>1632</v>
      </c>
      <c r="C975" s="15" t="s">
        <v>425</v>
      </c>
      <c r="D975" s="5">
        <v>500</v>
      </c>
      <c r="E975" s="101">
        <v>8940073</v>
      </c>
      <c r="F975" s="15" t="s">
        <v>599</v>
      </c>
      <c r="G975" s="183" t="s">
        <v>1096</v>
      </c>
    </row>
    <row r="976" spans="1:7" x14ac:dyDescent="0.2">
      <c r="A976" s="100">
        <v>9468893</v>
      </c>
      <c r="B976" s="15" t="s">
        <v>2755</v>
      </c>
      <c r="C976" s="15" t="s">
        <v>253</v>
      </c>
      <c r="D976" s="5">
        <v>500</v>
      </c>
      <c r="E976" s="101">
        <v>8940073</v>
      </c>
      <c r="F976" s="15" t="s">
        <v>599</v>
      </c>
      <c r="G976" s="183" t="s">
        <v>1093</v>
      </c>
    </row>
    <row r="977" spans="1:7" x14ac:dyDescent="0.2">
      <c r="A977" s="100">
        <v>9468892</v>
      </c>
      <c r="B977" s="15" t="s">
        <v>2755</v>
      </c>
      <c r="C977" s="15" t="s">
        <v>2756</v>
      </c>
      <c r="D977" s="5">
        <v>500</v>
      </c>
      <c r="E977" s="101">
        <v>8940073</v>
      </c>
      <c r="F977" s="15" t="s">
        <v>599</v>
      </c>
      <c r="G977" s="183" t="s">
        <v>1093</v>
      </c>
    </row>
    <row r="978" spans="1:7" x14ac:dyDescent="0.2">
      <c r="A978" s="100">
        <v>9462432</v>
      </c>
      <c r="B978" s="15" t="s">
        <v>781</v>
      </c>
      <c r="C978" s="15" t="s">
        <v>187</v>
      </c>
      <c r="D978" s="5">
        <v>500</v>
      </c>
      <c r="E978" s="101">
        <v>8940073</v>
      </c>
      <c r="F978" s="15" t="s">
        <v>599</v>
      </c>
      <c r="G978" s="183" t="s">
        <v>1093</v>
      </c>
    </row>
    <row r="979" spans="1:7" x14ac:dyDescent="0.2">
      <c r="A979" s="100">
        <v>9467502</v>
      </c>
      <c r="B979" s="15" t="s">
        <v>1633</v>
      </c>
      <c r="C979" s="15" t="s">
        <v>1634</v>
      </c>
      <c r="D979" s="5">
        <v>500</v>
      </c>
      <c r="E979" s="101">
        <v>8940073</v>
      </c>
      <c r="F979" s="15" t="s">
        <v>599</v>
      </c>
      <c r="G979" s="183" t="s">
        <v>1093</v>
      </c>
    </row>
    <row r="980" spans="1:7" x14ac:dyDescent="0.2">
      <c r="A980" s="100">
        <v>9468881</v>
      </c>
      <c r="B980" s="15" t="s">
        <v>2776</v>
      </c>
      <c r="C980" s="15" t="s">
        <v>271</v>
      </c>
      <c r="D980" s="5">
        <v>500</v>
      </c>
      <c r="E980" s="101">
        <v>8940073</v>
      </c>
      <c r="F980" s="15" t="s">
        <v>599</v>
      </c>
      <c r="G980" s="183" t="s">
        <v>1096</v>
      </c>
    </row>
    <row r="981" spans="1:7" x14ac:dyDescent="0.2">
      <c r="A981" s="100">
        <v>9468877</v>
      </c>
      <c r="B981" s="15" t="s">
        <v>2781</v>
      </c>
      <c r="C981" s="15" t="s">
        <v>327</v>
      </c>
      <c r="D981" s="5">
        <v>500</v>
      </c>
      <c r="E981" s="101">
        <v>8940073</v>
      </c>
      <c r="F981" s="15" t="s">
        <v>599</v>
      </c>
      <c r="G981" s="183" t="s">
        <v>1097</v>
      </c>
    </row>
    <row r="982" spans="1:7" x14ac:dyDescent="0.2">
      <c r="A982" s="100">
        <v>9466807</v>
      </c>
      <c r="B982" s="15" t="s">
        <v>1284</v>
      </c>
      <c r="C982" s="15" t="s">
        <v>249</v>
      </c>
      <c r="D982" s="5">
        <v>500</v>
      </c>
      <c r="E982" s="101">
        <v>8940073</v>
      </c>
      <c r="F982" s="15" t="s">
        <v>599</v>
      </c>
      <c r="G982" s="183" t="s">
        <v>1100</v>
      </c>
    </row>
    <row r="983" spans="1:7" x14ac:dyDescent="0.2">
      <c r="A983" s="100">
        <v>9461687</v>
      </c>
      <c r="B983" s="15" t="s">
        <v>588</v>
      </c>
      <c r="C983" s="15" t="s">
        <v>205</v>
      </c>
      <c r="D983" s="5">
        <v>629</v>
      </c>
      <c r="E983" s="101">
        <v>8940073</v>
      </c>
      <c r="F983" s="15" t="s">
        <v>599</v>
      </c>
      <c r="G983" s="183" t="s">
        <v>1104</v>
      </c>
    </row>
    <row r="984" spans="1:7" x14ac:dyDescent="0.2">
      <c r="A984" s="100">
        <v>9459519</v>
      </c>
      <c r="B984" s="15" t="s">
        <v>279</v>
      </c>
      <c r="C984" s="15" t="s">
        <v>176</v>
      </c>
      <c r="D984" s="5">
        <v>514</v>
      </c>
      <c r="E984" s="101">
        <v>8940073</v>
      </c>
      <c r="F984" s="15" t="s">
        <v>599</v>
      </c>
      <c r="G984" s="183" t="s">
        <v>1114</v>
      </c>
    </row>
    <row r="985" spans="1:7" x14ac:dyDescent="0.2">
      <c r="A985" s="100">
        <v>9469045</v>
      </c>
      <c r="B985" s="15" t="s">
        <v>2801</v>
      </c>
      <c r="C985" s="15" t="s">
        <v>353</v>
      </c>
      <c r="D985" s="5">
        <v>500</v>
      </c>
      <c r="E985" s="101">
        <v>8940073</v>
      </c>
      <c r="F985" s="15" t="s">
        <v>599</v>
      </c>
      <c r="G985" s="183" t="s">
        <v>1093</v>
      </c>
    </row>
    <row r="986" spans="1:7" x14ac:dyDescent="0.2">
      <c r="A986" s="100">
        <v>9466808</v>
      </c>
      <c r="B986" s="15" t="s">
        <v>1643</v>
      </c>
      <c r="C986" s="15" t="s">
        <v>230</v>
      </c>
      <c r="D986" s="5">
        <v>500</v>
      </c>
      <c r="E986" s="101">
        <v>8940073</v>
      </c>
      <c r="F986" s="15" t="s">
        <v>599</v>
      </c>
      <c r="G986" s="183" t="s">
        <v>1100</v>
      </c>
    </row>
    <row r="987" spans="1:7" x14ac:dyDescent="0.2">
      <c r="A987" s="100">
        <v>9464893</v>
      </c>
      <c r="B987" s="15" t="s">
        <v>788</v>
      </c>
      <c r="C987" s="15" t="s">
        <v>789</v>
      </c>
      <c r="D987" s="5">
        <v>572</v>
      </c>
      <c r="E987" s="101">
        <v>8940073</v>
      </c>
      <c r="F987" s="15" t="s">
        <v>599</v>
      </c>
      <c r="G987" s="183" t="s">
        <v>1100</v>
      </c>
    </row>
    <row r="988" spans="1:7" x14ac:dyDescent="0.2">
      <c r="A988" s="100">
        <v>9469612</v>
      </c>
      <c r="B988" s="15" t="s">
        <v>2816</v>
      </c>
      <c r="C988" s="15" t="s">
        <v>1248</v>
      </c>
      <c r="D988" s="5">
        <v>500</v>
      </c>
      <c r="E988" s="101">
        <v>8940073</v>
      </c>
      <c r="F988" s="15" t="s">
        <v>599</v>
      </c>
      <c r="G988" s="183" t="s">
        <v>1096</v>
      </c>
    </row>
    <row r="989" spans="1:7" x14ac:dyDescent="0.2">
      <c r="A989" s="100">
        <v>9465296</v>
      </c>
      <c r="B989" s="15" t="s">
        <v>1051</v>
      </c>
      <c r="C989" s="15" t="s">
        <v>214</v>
      </c>
      <c r="D989" s="5">
        <v>500</v>
      </c>
      <c r="E989" s="101">
        <v>8940073</v>
      </c>
      <c r="F989" s="15" t="s">
        <v>599</v>
      </c>
      <c r="G989" s="183" t="s">
        <v>1093</v>
      </c>
    </row>
    <row r="990" spans="1:7" x14ac:dyDescent="0.2">
      <c r="A990" s="100">
        <v>9468640</v>
      </c>
      <c r="B990" s="15" t="s">
        <v>2079</v>
      </c>
      <c r="C990" s="15" t="s">
        <v>167</v>
      </c>
      <c r="D990" s="5">
        <v>539</v>
      </c>
      <c r="E990" s="101">
        <v>8940073</v>
      </c>
      <c r="F990" s="15" t="s">
        <v>599</v>
      </c>
      <c r="G990" s="183" t="s">
        <v>1100</v>
      </c>
    </row>
    <row r="991" spans="1:7" x14ac:dyDescent="0.2">
      <c r="A991" s="100">
        <v>9468880</v>
      </c>
      <c r="B991" s="15" t="s">
        <v>2825</v>
      </c>
      <c r="C991" s="15" t="s">
        <v>1566</v>
      </c>
      <c r="D991" s="5">
        <v>500</v>
      </c>
      <c r="E991" s="101">
        <v>8940073</v>
      </c>
      <c r="F991" s="15" t="s">
        <v>599</v>
      </c>
      <c r="G991" s="183" t="s">
        <v>1096</v>
      </c>
    </row>
    <row r="992" spans="1:7" x14ac:dyDescent="0.2">
      <c r="A992" s="100">
        <v>9456550</v>
      </c>
      <c r="B992" s="15" t="s">
        <v>550</v>
      </c>
      <c r="C992" s="15" t="s">
        <v>538</v>
      </c>
      <c r="D992" s="5">
        <v>1477</v>
      </c>
      <c r="E992" s="101">
        <v>8940073</v>
      </c>
      <c r="F992" s="15" t="s">
        <v>599</v>
      </c>
      <c r="G992" s="183" t="s">
        <v>1102</v>
      </c>
    </row>
    <row r="993" spans="1:7" x14ac:dyDescent="0.2">
      <c r="A993" s="100">
        <v>9460277</v>
      </c>
      <c r="B993" s="15" t="s">
        <v>1651</v>
      </c>
      <c r="C993" s="15" t="s">
        <v>452</v>
      </c>
      <c r="D993" s="5">
        <v>500</v>
      </c>
      <c r="E993" s="101">
        <v>8940073</v>
      </c>
      <c r="F993" s="15" t="s">
        <v>599</v>
      </c>
      <c r="G993" s="183" t="s">
        <v>1100</v>
      </c>
    </row>
    <row r="994" spans="1:7" x14ac:dyDescent="0.2">
      <c r="A994" s="100">
        <v>9470360</v>
      </c>
      <c r="B994" s="15" t="s">
        <v>3410</v>
      </c>
      <c r="C994" s="15" t="s">
        <v>1428</v>
      </c>
      <c r="D994" s="5">
        <v>500</v>
      </c>
      <c r="E994" s="101">
        <v>8940073</v>
      </c>
      <c r="F994" s="15" t="s">
        <v>599</v>
      </c>
      <c r="G994" s="183" t="s">
        <v>1104</v>
      </c>
    </row>
    <row r="995" spans="1:7" x14ac:dyDescent="0.2">
      <c r="A995" s="100">
        <v>9466809</v>
      </c>
      <c r="B995" s="15" t="s">
        <v>1654</v>
      </c>
      <c r="C995" s="15" t="s">
        <v>1219</v>
      </c>
      <c r="D995" s="5">
        <v>500</v>
      </c>
      <c r="E995" s="101">
        <v>8940073</v>
      </c>
      <c r="F995" s="15" t="s">
        <v>599</v>
      </c>
      <c r="G995" s="183" t="s">
        <v>1091</v>
      </c>
    </row>
    <row r="996" spans="1:7" x14ac:dyDescent="0.2">
      <c r="A996" s="100">
        <v>9466863</v>
      </c>
      <c r="B996" s="15" t="s">
        <v>1655</v>
      </c>
      <c r="C996" s="15" t="s">
        <v>211</v>
      </c>
      <c r="D996" s="5">
        <v>524</v>
      </c>
      <c r="E996" s="101">
        <v>8940073</v>
      </c>
      <c r="F996" s="15" t="s">
        <v>599</v>
      </c>
      <c r="G996" s="183" t="s">
        <v>1104</v>
      </c>
    </row>
    <row r="997" spans="1:7" x14ac:dyDescent="0.2">
      <c r="A997" s="100">
        <v>9468879</v>
      </c>
      <c r="B997" s="15" t="s">
        <v>2838</v>
      </c>
      <c r="C997" s="15" t="s">
        <v>299</v>
      </c>
      <c r="D997" s="5">
        <v>500</v>
      </c>
      <c r="E997" s="101">
        <v>8940073</v>
      </c>
      <c r="F997" s="15" t="s">
        <v>599</v>
      </c>
      <c r="G997" s="183" t="s">
        <v>1096</v>
      </c>
    </row>
    <row r="998" spans="1:7" x14ac:dyDescent="0.2">
      <c r="A998" s="100">
        <v>9470094</v>
      </c>
      <c r="B998" s="15" t="s">
        <v>3411</v>
      </c>
      <c r="C998" s="15" t="s">
        <v>3412</v>
      </c>
      <c r="D998" s="5">
        <v>500</v>
      </c>
      <c r="E998" s="101">
        <v>8940073</v>
      </c>
      <c r="F998" s="15" t="s">
        <v>599</v>
      </c>
      <c r="G998" s="183" t="s">
        <v>1097</v>
      </c>
    </row>
    <row r="999" spans="1:7" x14ac:dyDescent="0.2">
      <c r="A999" s="100">
        <v>9465500</v>
      </c>
      <c r="B999" s="15" t="s">
        <v>897</v>
      </c>
      <c r="C999" s="15" t="s">
        <v>247</v>
      </c>
      <c r="D999" s="5">
        <v>500</v>
      </c>
      <c r="E999" s="101">
        <v>8940073</v>
      </c>
      <c r="F999" s="15" t="s">
        <v>599</v>
      </c>
      <c r="G999" s="183" t="s">
        <v>1100</v>
      </c>
    </row>
    <row r="1000" spans="1:7" x14ac:dyDescent="0.2">
      <c r="A1000" s="100">
        <v>9466810</v>
      </c>
      <c r="B1000" s="15" t="s">
        <v>898</v>
      </c>
      <c r="C1000" s="15" t="s">
        <v>1521</v>
      </c>
      <c r="D1000" s="5">
        <v>500</v>
      </c>
      <c r="E1000" s="101">
        <v>8940073</v>
      </c>
      <c r="F1000" s="15" t="s">
        <v>599</v>
      </c>
      <c r="G1000" s="183" t="s">
        <v>1097</v>
      </c>
    </row>
    <row r="1001" spans="1:7" x14ac:dyDescent="0.2">
      <c r="A1001" s="100">
        <v>9466487</v>
      </c>
      <c r="B1001" s="15" t="s">
        <v>898</v>
      </c>
      <c r="C1001" s="15" t="s">
        <v>1151</v>
      </c>
      <c r="D1001" s="5">
        <v>500</v>
      </c>
      <c r="E1001" s="101">
        <v>8940073</v>
      </c>
      <c r="F1001" s="15" t="s">
        <v>599</v>
      </c>
      <c r="G1001" s="183" t="s">
        <v>1091</v>
      </c>
    </row>
    <row r="1002" spans="1:7" x14ac:dyDescent="0.2">
      <c r="A1002" s="100">
        <v>9465274</v>
      </c>
      <c r="B1002" s="15" t="s">
        <v>898</v>
      </c>
      <c r="C1002" s="15" t="s">
        <v>653</v>
      </c>
      <c r="D1002" s="5">
        <v>730</v>
      </c>
      <c r="E1002" s="101">
        <v>8940073</v>
      </c>
      <c r="F1002" s="15" t="s">
        <v>599</v>
      </c>
      <c r="G1002" s="183" t="s">
        <v>1104</v>
      </c>
    </row>
    <row r="1003" spans="1:7" x14ac:dyDescent="0.2">
      <c r="A1003" s="100">
        <v>9468876</v>
      </c>
      <c r="B1003" s="15" t="s">
        <v>2846</v>
      </c>
      <c r="C1003" s="15" t="s">
        <v>982</v>
      </c>
      <c r="D1003" s="5">
        <v>500</v>
      </c>
      <c r="E1003" s="101">
        <v>8940073</v>
      </c>
      <c r="F1003" s="15" t="s">
        <v>599</v>
      </c>
      <c r="G1003" s="183" t="s">
        <v>1093</v>
      </c>
    </row>
    <row r="1004" spans="1:7" x14ac:dyDescent="0.2">
      <c r="A1004" s="100">
        <v>9467070</v>
      </c>
      <c r="B1004" s="15" t="s">
        <v>1661</v>
      </c>
      <c r="C1004" s="15" t="s">
        <v>235</v>
      </c>
      <c r="D1004" s="5">
        <v>500</v>
      </c>
      <c r="E1004" s="101">
        <v>8940073</v>
      </c>
      <c r="F1004" s="15" t="s">
        <v>599</v>
      </c>
      <c r="G1004" s="183" t="s">
        <v>1093</v>
      </c>
    </row>
    <row r="1005" spans="1:7" x14ac:dyDescent="0.2">
      <c r="A1005" s="100">
        <v>9469063</v>
      </c>
      <c r="B1005" s="15" t="s">
        <v>2850</v>
      </c>
      <c r="C1005" s="15" t="s">
        <v>2851</v>
      </c>
      <c r="D1005" s="5">
        <v>500</v>
      </c>
      <c r="E1005" s="101">
        <v>8940073</v>
      </c>
      <c r="F1005" s="15" t="s">
        <v>599</v>
      </c>
      <c r="G1005" s="183" t="s">
        <v>1096</v>
      </c>
    </row>
    <row r="1006" spans="1:7" x14ac:dyDescent="0.2">
      <c r="A1006" s="100">
        <v>9470359</v>
      </c>
      <c r="B1006" s="15" t="s">
        <v>381</v>
      </c>
      <c r="C1006" s="15" t="s">
        <v>3416</v>
      </c>
      <c r="D1006" s="5">
        <v>500</v>
      </c>
      <c r="E1006" s="101">
        <v>8940073</v>
      </c>
      <c r="F1006" s="15" t="s">
        <v>599</v>
      </c>
      <c r="G1006" s="183" t="s">
        <v>1100</v>
      </c>
    </row>
    <row r="1007" spans="1:7" x14ac:dyDescent="0.2">
      <c r="A1007" s="100">
        <v>9469023</v>
      </c>
      <c r="B1007" s="15" t="s">
        <v>381</v>
      </c>
      <c r="C1007" s="15" t="s">
        <v>789</v>
      </c>
      <c r="D1007" s="5">
        <v>500</v>
      </c>
      <c r="E1007" s="101">
        <v>8940073</v>
      </c>
      <c r="F1007" s="15" t="s">
        <v>599</v>
      </c>
      <c r="G1007" s="183" t="s">
        <v>1096</v>
      </c>
    </row>
    <row r="1008" spans="1:7" x14ac:dyDescent="0.2">
      <c r="A1008" s="100">
        <v>9469615</v>
      </c>
      <c r="B1008" s="15" t="s">
        <v>2869</v>
      </c>
      <c r="C1008" s="15" t="s">
        <v>2870</v>
      </c>
      <c r="D1008" s="5">
        <v>500</v>
      </c>
      <c r="E1008" s="101">
        <v>8940073</v>
      </c>
      <c r="F1008" s="15" t="s">
        <v>599</v>
      </c>
      <c r="G1008" s="183" t="s">
        <v>1093</v>
      </c>
    </row>
    <row r="1009" spans="1:7" x14ac:dyDescent="0.2">
      <c r="A1009" s="100">
        <v>9463760</v>
      </c>
      <c r="B1009" s="15" t="s">
        <v>695</v>
      </c>
      <c r="C1009" s="15" t="s">
        <v>174</v>
      </c>
      <c r="D1009" s="5">
        <v>500</v>
      </c>
      <c r="E1009" s="101">
        <v>8940073</v>
      </c>
      <c r="F1009" s="15" t="s">
        <v>599</v>
      </c>
      <c r="G1009" s="183" t="s">
        <v>1100</v>
      </c>
    </row>
    <row r="1010" spans="1:7" x14ac:dyDescent="0.2">
      <c r="A1010" s="100">
        <v>9469022</v>
      </c>
      <c r="B1010" s="15" t="s">
        <v>2879</v>
      </c>
      <c r="C1010" s="15" t="s">
        <v>2880</v>
      </c>
      <c r="D1010" s="5">
        <v>500</v>
      </c>
      <c r="E1010" s="101">
        <v>8940073</v>
      </c>
      <c r="F1010" s="15" t="s">
        <v>599</v>
      </c>
      <c r="G1010" s="183" t="s">
        <v>1093</v>
      </c>
    </row>
    <row r="1011" spans="1:7" x14ac:dyDescent="0.2">
      <c r="A1011" s="100">
        <v>9469091</v>
      </c>
      <c r="B1011" s="15" t="s">
        <v>2895</v>
      </c>
      <c r="C1011" s="15" t="s">
        <v>226</v>
      </c>
      <c r="D1011" s="5">
        <v>500</v>
      </c>
      <c r="E1011" s="101">
        <v>8940073</v>
      </c>
      <c r="F1011" s="15" t="s">
        <v>599</v>
      </c>
      <c r="G1011" s="183" t="s">
        <v>1097</v>
      </c>
    </row>
    <row r="1012" spans="1:7" x14ac:dyDescent="0.2">
      <c r="A1012" s="100">
        <v>9467067</v>
      </c>
      <c r="B1012" s="15" t="s">
        <v>1301</v>
      </c>
      <c r="C1012" s="15" t="s">
        <v>736</v>
      </c>
      <c r="D1012" s="5">
        <v>500</v>
      </c>
      <c r="E1012" s="101">
        <v>8940073</v>
      </c>
      <c r="F1012" s="15" t="s">
        <v>599</v>
      </c>
      <c r="G1012" s="183" t="s">
        <v>1100</v>
      </c>
    </row>
    <row r="1013" spans="1:7" x14ac:dyDescent="0.2">
      <c r="A1013" s="100">
        <v>9470080</v>
      </c>
      <c r="B1013" s="15" t="s">
        <v>3435</v>
      </c>
      <c r="C1013" s="15" t="s">
        <v>175</v>
      </c>
      <c r="D1013" s="5">
        <v>500</v>
      </c>
      <c r="E1013" s="101">
        <v>8940073</v>
      </c>
      <c r="F1013" s="15" t="s">
        <v>599</v>
      </c>
      <c r="G1013" s="183" t="s">
        <v>1093</v>
      </c>
    </row>
    <row r="1014" spans="1:7" x14ac:dyDescent="0.2">
      <c r="A1014" s="100">
        <v>9468152</v>
      </c>
      <c r="B1014" s="15" t="s">
        <v>1794</v>
      </c>
      <c r="C1014" s="15" t="s">
        <v>258</v>
      </c>
      <c r="D1014" s="5">
        <v>500</v>
      </c>
      <c r="E1014" s="101">
        <v>8940073</v>
      </c>
      <c r="F1014" s="15" t="s">
        <v>599</v>
      </c>
      <c r="G1014" s="183" t="s">
        <v>1097</v>
      </c>
    </row>
    <row r="1015" spans="1:7" x14ac:dyDescent="0.2">
      <c r="A1015" s="100">
        <v>9470081</v>
      </c>
      <c r="B1015" s="15" t="s">
        <v>3443</v>
      </c>
      <c r="C1015" s="15" t="s">
        <v>662</v>
      </c>
      <c r="D1015" s="5">
        <v>500</v>
      </c>
      <c r="E1015" s="101">
        <v>8940073</v>
      </c>
      <c r="F1015" s="15" t="s">
        <v>599</v>
      </c>
      <c r="G1015" s="183" t="s">
        <v>1093</v>
      </c>
    </row>
    <row r="1016" spans="1:7" x14ac:dyDescent="0.2">
      <c r="A1016" s="100">
        <v>9466864</v>
      </c>
      <c r="B1016" s="15" t="s">
        <v>1305</v>
      </c>
      <c r="C1016" s="15" t="s">
        <v>300</v>
      </c>
      <c r="D1016" s="5">
        <v>500</v>
      </c>
      <c r="E1016" s="101">
        <v>8940073</v>
      </c>
      <c r="F1016" s="15" t="s">
        <v>599</v>
      </c>
      <c r="G1016" s="183" t="s">
        <v>1100</v>
      </c>
    </row>
    <row r="1017" spans="1:7" x14ac:dyDescent="0.2">
      <c r="A1017" s="100">
        <v>9469046</v>
      </c>
      <c r="B1017" s="15" t="s">
        <v>2920</v>
      </c>
      <c r="C1017" s="15" t="s">
        <v>447</v>
      </c>
      <c r="D1017" s="5">
        <v>500</v>
      </c>
      <c r="E1017" s="101">
        <v>8940073</v>
      </c>
      <c r="F1017" s="15" t="s">
        <v>599</v>
      </c>
      <c r="G1017" s="183" t="s">
        <v>1093</v>
      </c>
    </row>
    <row r="1018" spans="1:7" x14ac:dyDescent="0.2">
      <c r="A1018" s="100">
        <v>9467509</v>
      </c>
      <c r="B1018" s="15" t="s">
        <v>1671</v>
      </c>
      <c r="C1018" s="15" t="s">
        <v>543</v>
      </c>
      <c r="D1018" s="5">
        <v>500</v>
      </c>
      <c r="E1018" s="101">
        <v>8940073</v>
      </c>
      <c r="F1018" s="15" t="s">
        <v>599</v>
      </c>
      <c r="G1018" s="183" t="s">
        <v>1093</v>
      </c>
    </row>
    <row r="1019" spans="1:7" x14ac:dyDescent="0.2">
      <c r="A1019" s="100">
        <v>9463761</v>
      </c>
      <c r="B1019" s="15" t="s">
        <v>1673</v>
      </c>
      <c r="C1019" s="15" t="s">
        <v>199</v>
      </c>
      <c r="D1019" s="5">
        <v>500</v>
      </c>
      <c r="E1019" s="101">
        <v>8940073</v>
      </c>
      <c r="F1019" s="15" t="s">
        <v>599</v>
      </c>
      <c r="G1019" s="183" t="s">
        <v>1100</v>
      </c>
    </row>
    <row r="1020" spans="1:7" x14ac:dyDescent="0.2">
      <c r="A1020" s="100">
        <v>9470358</v>
      </c>
      <c r="B1020" s="15" t="s">
        <v>1673</v>
      </c>
      <c r="C1020" s="15" t="s">
        <v>167</v>
      </c>
      <c r="D1020" s="5">
        <v>500</v>
      </c>
      <c r="E1020" s="101">
        <v>8940073</v>
      </c>
      <c r="F1020" s="15" t="s">
        <v>599</v>
      </c>
      <c r="G1020" s="183" t="s">
        <v>1093</v>
      </c>
    </row>
    <row r="1021" spans="1:7" x14ac:dyDescent="0.2">
      <c r="A1021" s="100">
        <v>9469616</v>
      </c>
      <c r="B1021" s="15" t="s">
        <v>2925</v>
      </c>
      <c r="C1021" s="15" t="s">
        <v>2926</v>
      </c>
      <c r="D1021" s="5">
        <v>500</v>
      </c>
      <c r="E1021" s="101">
        <v>8940073</v>
      </c>
      <c r="F1021" s="15" t="s">
        <v>599</v>
      </c>
      <c r="G1021" s="183" t="s">
        <v>1093</v>
      </c>
    </row>
    <row r="1022" spans="1:7" x14ac:dyDescent="0.2">
      <c r="A1022" s="100">
        <v>9465722</v>
      </c>
      <c r="B1022" s="15" t="s">
        <v>1054</v>
      </c>
      <c r="C1022" s="15" t="s">
        <v>1055</v>
      </c>
      <c r="D1022" s="5">
        <v>509</v>
      </c>
      <c r="E1022" s="101">
        <v>8940073</v>
      </c>
      <c r="F1022" s="15" t="s">
        <v>599</v>
      </c>
      <c r="G1022" s="183" t="s">
        <v>1093</v>
      </c>
    </row>
    <row r="1023" spans="1:7" x14ac:dyDescent="0.2">
      <c r="A1023" s="100">
        <v>9460859</v>
      </c>
      <c r="B1023" s="15" t="s">
        <v>473</v>
      </c>
      <c r="C1023" s="15" t="s">
        <v>198</v>
      </c>
      <c r="D1023" s="5">
        <v>500</v>
      </c>
      <c r="E1023" s="101">
        <v>8940073</v>
      </c>
      <c r="F1023" s="15" t="s">
        <v>599</v>
      </c>
      <c r="G1023" s="183" t="s">
        <v>1091</v>
      </c>
    </row>
    <row r="1024" spans="1:7" x14ac:dyDescent="0.2">
      <c r="A1024" s="100">
        <v>9465305</v>
      </c>
      <c r="B1024" s="15" t="s">
        <v>473</v>
      </c>
      <c r="C1024" s="15" t="s">
        <v>662</v>
      </c>
      <c r="D1024" s="5">
        <v>500</v>
      </c>
      <c r="E1024" s="101">
        <v>8940073</v>
      </c>
      <c r="F1024" s="15" t="s">
        <v>599</v>
      </c>
      <c r="G1024" s="183" t="s">
        <v>1093</v>
      </c>
    </row>
    <row r="1025" spans="1:7" x14ac:dyDescent="0.2">
      <c r="A1025" s="100">
        <v>9468878</v>
      </c>
      <c r="B1025" s="15" t="s">
        <v>2930</v>
      </c>
      <c r="C1025" s="15" t="s">
        <v>2931</v>
      </c>
      <c r="D1025" s="5">
        <v>500</v>
      </c>
      <c r="E1025" s="101">
        <v>8940073</v>
      </c>
      <c r="F1025" s="15" t="s">
        <v>599</v>
      </c>
      <c r="G1025" s="183" t="s">
        <v>1096</v>
      </c>
    </row>
    <row r="1026" spans="1:7" x14ac:dyDescent="0.2">
      <c r="A1026" s="100">
        <v>9465268</v>
      </c>
      <c r="B1026" s="15" t="s">
        <v>909</v>
      </c>
      <c r="C1026" s="15" t="s">
        <v>469</v>
      </c>
      <c r="D1026" s="5">
        <v>715</v>
      </c>
      <c r="E1026" s="101">
        <v>8940073</v>
      </c>
      <c r="F1026" s="15" t="s">
        <v>599</v>
      </c>
      <c r="G1026" s="183" t="s">
        <v>1104</v>
      </c>
    </row>
    <row r="1027" spans="1:7" x14ac:dyDescent="0.2">
      <c r="A1027" s="100">
        <v>9456382</v>
      </c>
      <c r="B1027" s="15" t="s">
        <v>301</v>
      </c>
      <c r="C1027" s="15" t="s">
        <v>194</v>
      </c>
      <c r="D1027" s="5">
        <v>1286</v>
      </c>
      <c r="E1027" s="101">
        <v>8940073</v>
      </c>
      <c r="F1027" s="15" t="s">
        <v>599</v>
      </c>
      <c r="G1027" s="183" t="s">
        <v>1106</v>
      </c>
    </row>
    <row r="1028" spans="1:7" x14ac:dyDescent="0.2">
      <c r="A1028" s="100">
        <v>9463762</v>
      </c>
      <c r="B1028" s="15" t="s">
        <v>696</v>
      </c>
      <c r="C1028" s="15" t="s">
        <v>373</v>
      </c>
      <c r="D1028" s="5">
        <v>500</v>
      </c>
      <c r="E1028" s="101">
        <v>8940073</v>
      </c>
      <c r="F1028" s="15" t="s">
        <v>599</v>
      </c>
      <c r="G1028" s="183" t="s">
        <v>1091</v>
      </c>
    </row>
    <row r="1029" spans="1:7" x14ac:dyDescent="0.2">
      <c r="A1029" s="100">
        <v>9469024</v>
      </c>
      <c r="B1029" s="15" t="s">
        <v>2934</v>
      </c>
      <c r="C1029" s="15" t="s">
        <v>2935</v>
      </c>
      <c r="D1029" s="5">
        <v>500</v>
      </c>
      <c r="E1029" s="101">
        <v>8940073</v>
      </c>
      <c r="F1029" s="15" t="s">
        <v>599</v>
      </c>
      <c r="G1029" s="183" t="s">
        <v>1097</v>
      </c>
    </row>
    <row r="1030" spans="1:7" x14ac:dyDescent="0.2">
      <c r="A1030" s="100">
        <v>9467241</v>
      </c>
      <c r="B1030" s="15" t="s">
        <v>1683</v>
      </c>
      <c r="C1030" s="15" t="s">
        <v>1684</v>
      </c>
      <c r="D1030" s="5">
        <v>500</v>
      </c>
      <c r="E1030" s="101">
        <v>8940073</v>
      </c>
      <c r="F1030" s="15" t="s">
        <v>599</v>
      </c>
      <c r="G1030" s="183" t="s">
        <v>1093</v>
      </c>
    </row>
    <row r="1031" spans="1:7" x14ac:dyDescent="0.2">
      <c r="A1031" s="100">
        <v>9469610</v>
      </c>
      <c r="B1031" s="15" t="s">
        <v>2941</v>
      </c>
      <c r="C1031" s="15" t="s">
        <v>2942</v>
      </c>
      <c r="D1031" s="5">
        <v>500</v>
      </c>
      <c r="E1031" s="101">
        <v>8940073</v>
      </c>
      <c r="F1031" s="15" t="s">
        <v>599</v>
      </c>
      <c r="G1031" s="183" t="s">
        <v>1093</v>
      </c>
    </row>
    <row r="1032" spans="1:7" x14ac:dyDescent="0.2">
      <c r="A1032" s="100">
        <v>9464209</v>
      </c>
      <c r="B1032" s="15" t="s">
        <v>446</v>
      </c>
      <c r="C1032" s="15" t="s">
        <v>205</v>
      </c>
      <c r="D1032" s="5">
        <v>659</v>
      </c>
      <c r="E1032" s="101">
        <v>8940073</v>
      </c>
      <c r="F1032" s="15" t="s">
        <v>599</v>
      </c>
      <c r="G1032" s="183" t="s">
        <v>1104</v>
      </c>
    </row>
    <row r="1033" spans="1:7" x14ac:dyDescent="0.2">
      <c r="A1033" s="100">
        <v>9467897</v>
      </c>
      <c r="B1033" s="15" t="s">
        <v>446</v>
      </c>
      <c r="C1033" s="15" t="s">
        <v>668</v>
      </c>
      <c r="D1033" s="5">
        <v>500</v>
      </c>
      <c r="E1033" s="101">
        <v>8940073</v>
      </c>
      <c r="F1033" s="15" t="s">
        <v>599</v>
      </c>
      <c r="G1033" s="183" t="s">
        <v>1097</v>
      </c>
    </row>
    <row r="1034" spans="1:7" x14ac:dyDescent="0.2">
      <c r="A1034" s="100">
        <v>9469614</v>
      </c>
      <c r="B1034" s="15" t="s">
        <v>2949</v>
      </c>
      <c r="C1034" s="15" t="s">
        <v>253</v>
      </c>
      <c r="D1034" s="5">
        <v>500</v>
      </c>
      <c r="E1034" s="101">
        <v>8940073</v>
      </c>
      <c r="F1034" s="15" t="s">
        <v>599</v>
      </c>
      <c r="G1034" s="183" t="s">
        <v>1100</v>
      </c>
    </row>
    <row r="1035" spans="1:7" x14ac:dyDescent="0.2">
      <c r="A1035" s="100">
        <v>9458665</v>
      </c>
      <c r="B1035" s="15" t="s">
        <v>1689</v>
      </c>
      <c r="C1035" s="15" t="s">
        <v>257</v>
      </c>
      <c r="D1035" s="5">
        <v>500</v>
      </c>
      <c r="E1035" s="101">
        <v>8940073</v>
      </c>
      <c r="F1035" s="15" t="s">
        <v>599</v>
      </c>
      <c r="G1035" s="183" t="s">
        <v>1108</v>
      </c>
    </row>
    <row r="1036" spans="1:7" x14ac:dyDescent="0.2">
      <c r="A1036" s="100">
        <v>9469219</v>
      </c>
      <c r="B1036" s="15" t="s">
        <v>1689</v>
      </c>
      <c r="C1036" s="15" t="s">
        <v>245</v>
      </c>
      <c r="D1036" s="5">
        <v>500</v>
      </c>
      <c r="E1036" s="101">
        <v>8940073</v>
      </c>
      <c r="F1036" s="15" t="s">
        <v>599</v>
      </c>
      <c r="G1036" s="183" t="s">
        <v>1096</v>
      </c>
    </row>
    <row r="1037" spans="1:7" x14ac:dyDescent="0.2">
      <c r="A1037" s="100">
        <v>9467057</v>
      </c>
      <c r="B1037" s="15" t="s">
        <v>1312</v>
      </c>
      <c r="C1037" s="15" t="s">
        <v>1291</v>
      </c>
      <c r="D1037" s="5">
        <v>500</v>
      </c>
      <c r="E1037" s="101">
        <v>8940073</v>
      </c>
      <c r="F1037" s="15" t="s">
        <v>599</v>
      </c>
      <c r="G1037" s="183" t="s">
        <v>1104</v>
      </c>
    </row>
    <row r="1038" spans="1:7" x14ac:dyDescent="0.2">
      <c r="A1038" s="100">
        <v>9469019</v>
      </c>
      <c r="B1038" s="15" t="s">
        <v>1694</v>
      </c>
      <c r="C1038" s="15" t="s">
        <v>187</v>
      </c>
      <c r="D1038" s="5">
        <v>500</v>
      </c>
      <c r="E1038" s="101">
        <v>8940073</v>
      </c>
      <c r="F1038" s="15" t="s">
        <v>599</v>
      </c>
      <c r="G1038" s="183" t="s">
        <v>1093</v>
      </c>
    </row>
    <row r="1039" spans="1:7" x14ac:dyDescent="0.2">
      <c r="A1039" s="100">
        <v>9464290</v>
      </c>
      <c r="B1039" s="15" t="s">
        <v>3457</v>
      </c>
      <c r="C1039" s="15" t="s">
        <v>3225</v>
      </c>
      <c r="D1039" s="5">
        <v>503</v>
      </c>
      <c r="E1039" s="101">
        <v>8940073</v>
      </c>
      <c r="F1039" s="15" t="s">
        <v>599</v>
      </c>
      <c r="G1039" s="183" t="s">
        <v>1104</v>
      </c>
    </row>
    <row r="1040" spans="1:7" x14ac:dyDescent="0.2">
      <c r="A1040" s="100">
        <v>9463787</v>
      </c>
      <c r="B1040" s="15" t="s">
        <v>1696</v>
      </c>
      <c r="C1040" s="15" t="s">
        <v>313</v>
      </c>
      <c r="D1040" s="5">
        <v>500</v>
      </c>
      <c r="E1040" s="101">
        <v>8940073</v>
      </c>
      <c r="F1040" s="15" t="s">
        <v>599</v>
      </c>
      <c r="G1040" s="183" t="s">
        <v>1093</v>
      </c>
    </row>
    <row r="1041" spans="1:7" x14ac:dyDescent="0.2">
      <c r="A1041" s="100">
        <v>9460300</v>
      </c>
      <c r="B1041" s="15" t="s">
        <v>1696</v>
      </c>
      <c r="C1041" s="15" t="s">
        <v>1697</v>
      </c>
      <c r="D1041" s="5">
        <v>500</v>
      </c>
      <c r="E1041" s="101">
        <v>8940073</v>
      </c>
      <c r="F1041" s="15" t="s">
        <v>599</v>
      </c>
      <c r="G1041" s="183" t="s">
        <v>1091</v>
      </c>
    </row>
    <row r="1042" spans="1:7" x14ac:dyDescent="0.2">
      <c r="A1042" s="100">
        <v>9467644</v>
      </c>
      <c r="B1042" s="15" t="s">
        <v>1314</v>
      </c>
      <c r="C1042" s="15" t="s">
        <v>1698</v>
      </c>
      <c r="D1042" s="5">
        <v>500</v>
      </c>
      <c r="E1042" s="101">
        <v>8940073</v>
      </c>
      <c r="F1042" s="15" t="s">
        <v>599</v>
      </c>
      <c r="G1042" s="183" t="s">
        <v>1108</v>
      </c>
    </row>
    <row r="1043" spans="1:7" x14ac:dyDescent="0.2">
      <c r="A1043" s="100">
        <v>9461246</v>
      </c>
      <c r="B1043" s="15" t="s">
        <v>915</v>
      </c>
      <c r="C1043" s="15" t="s">
        <v>916</v>
      </c>
      <c r="D1043" s="5">
        <v>500</v>
      </c>
      <c r="E1043" s="101">
        <v>8940073</v>
      </c>
      <c r="F1043" s="15" t="s">
        <v>599</v>
      </c>
      <c r="G1043" s="183" t="s">
        <v>1108</v>
      </c>
    </row>
    <row r="1044" spans="1:7" x14ac:dyDescent="0.2">
      <c r="A1044" s="100">
        <v>9466866</v>
      </c>
      <c r="B1044" s="15" t="s">
        <v>1700</v>
      </c>
      <c r="C1044" s="15" t="s">
        <v>535</v>
      </c>
      <c r="D1044" s="5">
        <v>500</v>
      </c>
      <c r="E1044" s="101">
        <v>8940073</v>
      </c>
      <c r="F1044" s="15" t="s">
        <v>599</v>
      </c>
      <c r="G1044" s="183" t="s">
        <v>1100</v>
      </c>
    </row>
    <row r="1045" spans="1:7" x14ac:dyDescent="0.2">
      <c r="A1045" s="100">
        <v>9469886</v>
      </c>
      <c r="B1045" s="15" t="s">
        <v>2973</v>
      </c>
      <c r="C1045" s="15" t="s">
        <v>2974</v>
      </c>
      <c r="D1045" s="5">
        <v>500</v>
      </c>
      <c r="E1045" s="101">
        <v>8940073</v>
      </c>
      <c r="F1045" s="15" t="s">
        <v>599</v>
      </c>
      <c r="G1045" s="183" t="s">
        <v>1093</v>
      </c>
    </row>
    <row r="1046" spans="1:7" x14ac:dyDescent="0.2">
      <c r="A1046" s="100">
        <v>9461579</v>
      </c>
      <c r="B1046" s="15" t="s">
        <v>698</v>
      </c>
      <c r="C1046" s="15" t="s">
        <v>319</v>
      </c>
      <c r="D1046" s="5">
        <v>901</v>
      </c>
      <c r="E1046" s="101">
        <v>8940073</v>
      </c>
      <c r="F1046" s="15" t="s">
        <v>599</v>
      </c>
      <c r="G1046" s="183" t="s">
        <v>1100</v>
      </c>
    </row>
    <row r="1047" spans="1:7" x14ac:dyDescent="0.2">
      <c r="A1047" s="100">
        <v>9466239</v>
      </c>
      <c r="B1047" s="15" t="s">
        <v>1702</v>
      </c>
      <c r="C1047" s="15" t="s">
        <v>969</v>
      </c>
      <c r="D1047" s="5">
        <v>500</v>
      </c>
      <c r="E1047" s="101">
        <v>8940073</v>
      </c>
      <c r="F1047" s="15" t="s">
        <v>599</v>
      </c>
      <c r="G1047" s="183" t="s">
        <v>1106</v>
      </c>
    </row>
    <row r="1048" spans="1:7" x14ac:dyDescent="0.2">
      <c r="A1048" s="100">
        <v>9466867</v>
      </c>
      <c r="B1048" s="15" t="s">
        <v>379</v>
      </c>
      <c r="C1048" s="15" t="s">
        <v>532</v>
      </c>
      <c r="D1048" s="5">
        <v>500</v>
      </c>
      <c r="E1048" s="101">
        <v>8940073</v>
      </c>
      <c r="F1048" s="15" t="s">
        <v>599</v>
      </c>
      <c r="G1048" s="183" t="s">
        <v>1100</v>
      </c>
    </row>
    <row r="1049" spans="1:7" x14ac:dyDescent="0.2">
      <c r="A1049" s="100">
        <v>9469021</v>
      </c>
      <c r="B1049" s="15" t="s">
        <v>1706</v>
      </c>
      <c r="C1049" s="15" t="s">
        <v>2922</v>
      </c>
      <c r="D1049" s="5">
        <v>500</v>
      </c>
      <c r="E1049" s="101">
        <v>8940073</v>
      </c>
      <c r="F1049" s="15" t="s">
        <v>599</v>
      </c>
      <c r="G1049" s="183" t="s">
        <v>1097</v>
      </c>
    </row>
    <row r="1050" spans="1:7" x14ac:dyDescent="0.2">
      <c r="A1050" s="100">
        <v>9466904</v>
      </c>
      <c r="B1050" s="15" t="s">
        <v>1706</v>
      </c>
      <c r="C1050" s="15" t="s">
        <v>1025</v>
      </c>
      <c r="D1050" s="5">
        <v>500</v>
      </c>
      <c r="E1050" s="101">
        <v>8940073</v>
      </c>
      <c r="F1050" s="15" t="s">
        <v>599</v>
      </c>
      <c r="G1050" s="183" t="s">
        <v>1096</v>
      </c>
    </row>
    <row r="1051" spans="1:7" x14ac:dyDescent="0.2">
      <c r="A1051" s="100">
        <v>9469020</v>
      </c>
      <c r="B1051" s="15" t="s">
        <v>2981</v>
      </c>
      <c r="C1051" s="15" t="s">
        <v>187</v>
      </c>
      <c r="D1051" s="5">
        <v>500</v>
      </c>
      <c r="E1051" s="101">
        <v>8940073</v>
      </c>
      <c r="F1051" s="15" t="s">
        <v>599</v>
      </c>
      <c r="G1051" s="183" t="s">
        <v>1093</v>
      </c>
    </row>
    <row r="1052" spans="1:7" x14ac:dyDescent="0.2">
      <c r="A1052" s="100">
        <v>9467079</v>
      </c>
      <c r="B1052" s="15" t="s">
        <v>1319</v>
      </c>
      <c r="C1052" s="15" t="s">
        <v>543</v>
      </c>
      <c r="D1052" s="5">
        <v>500</v>
      </c>
      <c r="E1052" s="101">
        <v>8940073</v>
      </c>
      <c r="F1052" s="15" t="s">
        <v>599</v>
      </c>
      <c r="G1052" s="183" t="s">
        <v>1091</v>
      </c>
    </row>
    <row r="1053" spans="1:7" x14ac:dyDescent="0.2">
      <c r="A1053" s="100">
        <v>9452868</v>
      </c>
      <c r="B1053" s="15" t="s">
        <v>360</v>
      </c>
      <c r="C1053" s="15" t="s">
        <v>175</v>
      </c>
      <c r="D1053" s="5">
        <v>1357</v>
      </c>
      <c r="E1053" s="101">
        <v>8940073</v>
      </c>
      <c r="F1053" s="15" t="s">
        <v>599</v>
      </c>
      <c r="G1053" s="183" t="s">
        <v>1102</v>
      </c>
    </row>
    <row r="1054" spans="1:7" x14ac:dyDescent="0.2">
      <c r="A1054" s="100">
        <v>9452896</v>
      </c>
      <c r="B1054" s="15" t="s">
        <v>295</v>
      </c>
      <c r="C1054" s="15" t="s">
        <v>168</v>
      </c>
      <c r="D1054" s="5">
        <v>1434</v>
      </c>
      <c r="E1054" s="101">
        <v>8940073</v>
      </c>
      <c r="F1054" s="15" t="s">
        <v>599</v>
      </c>
      <c r="G1054" s="183" t="s">
        <v>1106</v>
      </c>
    </row>
    <row r="1055" spans="1:7" x14ac:dyDescent="0.2">
      <c r="A1055" s="100">
        <v>9452618</v>
      </c>
      <c r="B1055" s="15" t="s">
        <v>1716</v>
      </c>
      <c r="C1055" s="15" t="s">
        <v>532</v>
      </c>
      <c r="D1055" s="5">
        <v>500</v>
      </c>
      <c r="E1055" s="101">
        <v>8940073</v>
      </c>
      <c r="F1055" s="15" t="s">
        <v>599</v>
      </c>
      <c r="G1055" s="183" t="s">
        <v>1106</v>
      </c>
    </row>
    <row r="1056" spans="1:7" x14ac:dyDescent="0.2">
      <c r="A1056" s="100">
        <v>9469018</v>
      </c>
      <c r="B1056" s="15" t="s">
        <v>507</v>
      </c>
      <c r="C1056" s="15" t="s">
        <v>1137</v>
      </c>
      <c r="D1056" s="5">
        <v>500</v>
      </c>
      <c r="E1056" s="101">
        <v>8940073</v>
      </c>
      <c r="F1056" s="15" t="s">
        <v>599</v>
      </c>
      <c r="G1056" s="183" t="s">
        <v>1093</v>
      </c>
    </row>
    <row r="1057" spans="1:7" x14ac:dyDescent="0.2">
      <c r="A1057" s="100">
        <v>9469090</v>
      </c>
      <c r="B1057" s="15" t="s">
        <v>3010</v>
      </c>
      <c r="C1057" s="15" t="s">
        <v>3011</v>
      </c>
      <c r="D1057" s="5">
        <v>500</v>
      </c>
      <c r="E1057" s="101">
        <v>8940073</v>
      </c>
      <c r="F1057" s="15" t="s">
        <v>599</v>
      </c>
      <c r="G1057" s="183" t="s">
        <v>1096</v>
      </c>
    </row>
    <row r="1058" spans="1:7" x14ac:dyDescent="0.2">
      <c r="A1058" s="100">
        <v>9467227</v>
      </c>
      <c r="B1058" s="15" t="s">
        <v>1717</v>
      </c>
      <c r="C1058" s="15" t="s">
        <v>210</v>
      </c>
      <c r="D1058" s="5">
        <v>500</v>
      </c>
      <c r="E1058" s="101">
        <v>8940073</v>
      </c>
      <c r="F1058" s="15" t="s">
        <v>599</v>
      </c>
      <c r="G1058" s="183" t="s">
        <v>1114</v>
      </c>
    </row>
    <row r="1059" spans="1:7" x14ac:dyDescent="0.2">
      <c r="A1059" s="100">
        <v>9467239</v>
      </c>
      <c r="B1059" s="15" t="s">
        <v>1321</v>
      </c>
      <c r="C1059" s="15" t="s">
        <v>1199</v>
      </c>
      <c r="D1059" s="5">
        <v>500</v>
      </c>
      <c r="E1059" s="101">
        <v>8940073</v>
      </c>
      <c r="F1059" s="15" t="s">
        <v>599</v>
      </c>
      <c r="G1059" s="183" t="s">
        <v>1104</v>
      </c>
    </row>
    <row r="1060" spans="1:7" x14ac:dyDescent="0.2">
      <c r="A1060" s="100">
        <v>9468284</v>
      </c>
      <c r="B1060" s="15" t="s">
        <v>1321</v>
      </c>
      <c r="C1060" s="15" t="s">
        <v>231</v>
      </c>
      <c r="D1060" s="5">
        <v>500</v>
      </c>
      <c r="E1060" s="101">
        <v>8940073</v>
      </c>
      <c r="F1060" s="15" t="s">
        <v>599</v>
      </c>
      <c r="G1060" s="183" t="s">
        <v>1097</v>
      </c>
    </row>
    <row r="1061" spans="1:7" x14ac:dyDescent="0.2">
      <c r="A1061" s="100">
        <v>9469925</v>
      </c>
      <c r="B1061" s="15" t="s">
        <v>3014</v>
      </c>
      <c r="C1061" s="15" t="s">
        <v>3015</v>
      </c>
      <c r="D1061" s="5">
        <v>500</v>
      </c>
      <c r="E1061" s="101">
        <v>8940073</v>
      </c>
      <c r="F1061" s="15" t="s">
        <v>599</v>
      </c>
      <c r="G1061" s="183" t="s">
        <v>1097</v>
      </c>
    </row>
    <row r="1062" spans="1:7" x14ac:dyDescent="0.2">
      <c r="A1062" s="100">
        <v>9459517</v>
      </c>
      <c r="B1062" s="15" t="s">
        <v>280</v>
      </c>
      <c r="C1062" s="15" t="s">
        <v>175</v>
      </c>
      <c r="D1062" s="5">
        <v>1016</v>
      </c>
      <c r="E1062" s="101">
        <v>8940073</v>
      </c>
      <c r="F1062" s="15" t="s">
        <v>599</v>
      </c>
      <c r="G1062" s="183" t="s">
        <v>1132</v>
      </c>
    </row>
    <row r="1063" spans="1:7" x14ac:dyDescent="0.2">
      <c r="A1063" s="100">
        <v>9470079</v>
      </c>
      <c r="B1063" s="15" t="s">
        <v>3469</v>
      </c>
      <c r="C1063" s="15" t="s">
        <v>3470</v>
      </c>
      <c r="D1063" s="5">
        <v>500</v>
      </c>
      <c r="E1063" s="101">
        <v>8940073</v>
      </c>
      <c r="F1063" s="15" t="s">
        <v>599</v>
      </c>
      <c r="G1063" s="183" t="s">
        <v>1093</v>
      </c>
    </row>
    <row r="1064" spans="1:7" x14ac:dyDescent="0.2">
      <c r="A1064" s="100">
        <v>9469017</v>
      </c>
      <c r="B1064" s="15" t="s">
        <v>3021</v>
      </c>
      <c r="C1064" s="15" t="s">
        <v>299</v>
      </c>
      <c r="D1064" s="5">
        <v>500</v>
      </c>
      <c r="E1064" s="101">
        <v>8940073</v>
      </c>
      <c r="F1064" s="15" t="s">
        <v>599</v>
      </c>
      <c r="G1064" s="183" t="s">
        <v>1096</v>
      </c>
    </row>
    <row r="1065" spans="1:7" x14ac:dyDescent="0.2">
      <c r="A1065" s="100">
        <v>9468767</v>
      </c>
      <c r="B1065" s="15" t="s">
        <v>2102</v>
      </c>
      <c r="C1065" s="15" t="s">
        <v>2103</v>
      </c>
      <c r="D1065" s="5">
        <v>500</v>
      </c>
      <c r="E1065" s="101">
        <v>8940073</v>
      </c>
      <c r="F1065" s="15" t="s">
        <v>599</v>
      </c>
      <c r="G1065" s="183" t="s">
        <v>1097</v>
      </c>
    </row>
    <row r="1066" spans="1:7" x14ac:dyDescent="0.2">
      <c r="A1066" s="100">
        <v>9466868</v>
      </c>
      <c r="B1066" s="15" t="s">
        <v>1725</v>
      </c>
      <c r="C1066" s="15" t="s">
        <v>1726</v>
      </c>
      <c r="D1066" s="5">
        <v>500</v>
      </c>
      <c r="E1066" s="101">
        <v>8940073</v>
      </c>
      <c r="F1066" s="15" t="s">
        <v>599</v>
      </c>
      <c r="G1066" s="183" t="s">
        <v>1096</v>
      </c>
    </row>
    <row r="1067" spans="1:7" x14ac:dyDescent="0.2">
      <c r="A1067" s="100">
        <v>9466869</v>
      </c>
      <c r="B1067" s="15" t="s">
        <v>1729</v>
      </c>
      <c r="C1067" s="15" t="s">
        <v>988</v>
      </c>
      <c r="D1067" s="5">
        <v>500</v>
      </c>
      <c r="E1067" s="101">
        <v>8940073</v>
      </c>
      <c r="F1067" s="15" t="s">
        <v>599</v>
      </c>
      <c r="G1067" s="183" t="s">
        <v>1104</v>
      </c>
    </row>
    <row r="1068" spans="1:7" x14ac:dyDescent="0.2">
      <c r="A1068" s="100">
        <v>9535911</v>
      </c>
      <c r="B1068" s="15" t="s">
        <v>1330</v>
      </c>
      <c r="C1068" s="15" t="s">
        <v>333</v>
      </c>
      <c r="D1068" s="5">
        <v>2212</v>
      </c>
      <c r="E1068" s="101">
        <v>8940073</v>
      </c>
      <c r="F1068" s="15" t="s">
        <v>599</v>
      </c>
      <c r="G1068" s="183" t="s">
        <v>1132</v>
      </c>
    </row>
    <row r="1069" spans="1:7" x14ac:dyDescent="0.2">
      <c r="A1069" s="100">
        <v>9469047</v>
      </c>
      <c r="B1069" s="15" t="s">
        <v>3038</v>
      </c>
      <c r="C1069" s="15" t="s">
        <v>253</v>
      </c>
      <c r="D1069" s="5">
        <v>500</v>
      </c>
      <c r="E1069" s="101">
        <v>8940073</v>
      </c>
      <c r="F1069" s="15" t="s">
        <v>599</v>
      </c>
      <c r="G1069" s="183" t="s">
        <v>1096</v>
      </c>
    </row>
    <row r="1070" spans="1:7" x14ac:dyDescent="0.2">
      <c r="A1070" s="100">
        <v>9466825</v>
      </c>
      <c r="B1070" s="15" t="s">
        <v>1734</v>
      </c>
      <c r="C1070" s="15" t="s">
        <v>281</v>
      </c>
      <c r="D1070" s="5">
        <v>500</v>
      </c>
      <c r="E1070" s="101">
        <v>8940073</v>
      </c>
      <c r="F1070" s="15" t="s">
        <v>599</v>
      </c>
      <c r="G1070" s="183" t="s">
        <v>1100</v>
      </c>
    </row>
    <row r="1071" spans="1:7" x14ac:dyDescent="0.2">
      <c r="A1071" s="100">
        <v>9463764</v>
      </c>
      <c r="B1071" s="15" t="s">
        <v>1070</v>
      </c>
      <c r="C1071" s="15" t="s">
        <v>1071</v>
      </c>
      <c r="D1071" s="5">
        <v>500</v>
      </c>
      <c r="E1071" s="101">
        <v>8940073</v>
      </c>
      <c r="F1071" s="15" t="s">
        <v>599</v>
      </c>
      <c r="G1071" s="183" t="s">
        <v>1093</v>
      </c>
    </row>
    <row r="1072" spans="1:7" x14ac:dyDescent="0.2">
      <c r="A1072" s="100">
        <v>9467240</v>
      </c>
      <c r="B1072" s="15" t="s">
        <v>1744</v>
      </c>
      <c r="C1072" s="15" t="s">
        <v>1745</v>
      </c>
      <c r="D1072" s="5">
        <v>500</v>
      </c>
      <c r="E1072" s="101">
        <v>8940073</v>
      </c>
      <c r="F1072" s="15" t="s">
        <v>599</v>
      </c>
      <c r="G1072" s="183" t="s">
        <v>1100</v>
      </c>
    </row>
    <row r="1073" spans="1:7" x14ac:dyDescent="0.2">
      <c r="A1073" s="100">
        <v>9470356</v>
      </c>
      <c r="B1073" s="15" t="s">
        <v>3482</v>
      </c>
      <c r="C1073" s="15" t="s">
        <v>1382</v>
      </c>
      <c r="D1073" s="5">
        <v>500</v>
      </c>
      <c r="E1073" s="101">
        <v>8940073</v>
      </c>
      <c r="F1073" s="15" t="s">
        <v>599</v>
      </c>
      <c r="G1073" s="183" t="s">
        <v>1097</v>
      </c>
    </row>
    <row r="1074" spans="1:7" x14ac:dyDescent="0.2">
      <c r="A1074" s="100">
        <v>9457149</v>
      </c>
      <c r="B1074" s="15" t="s">
        <v>283</v>
      </c>
      <c r="C1074" s="15" t="s">
        <v>169</v>
      </c>
      <c r="D1074" s="5">
        <v>2120</v>
      </c>
      <c r="E1074" s="101">
        <v>8940073</v>
      </c>
      <c r="F1074" s="15" t="s">
        <v>599</v>
      </c>
      <c r="G1074" s="183" t="s">
        <v>1132</v>
      </c>
    </row>
    <row r="1075" spans="1:7" x14ac:dyDescent="0.2">
      <c r="A1075" s="100">
        <v>9461588</v>
      </c>
      <c r="B1075" s="15" t="s">
        <v>800</v>
      </c>
      <c r="C1075" s="15" t="s">
        <v>779</v>
      </c>
      <c r="D1075" s="5">
        <v>616</v>
      </c>
      <c r="E1075" s="101">
        <v>8940073</v>
      </c>
      <c r="F1075" s="15" t="s">
        <v>599</v>
      </c>
      <c r="G1075" s="183" t="s">
        <v>1104</v>
      </c>
    </row>
    <row r="1076" spans="1:7" x14ac:dyDescent="0.2">
      <c r="A1076" s="100">
        <v>9467076</v>
      </c>
      <c r="B1076" s="15" t="s">
        <v>1333</v>
      </c>
      <c r="C1076" s="15" t="s">
        <v>790</v>
      </c>
      <c r="D1076" s="5">
        <v>500</v>
      </c>
      <c r="E1076" s="101">
        <v>8940073</v>
      </c>
      <c r="F1076" s="15" t="s">
        <v>599</v>
      </c>
      <c r="G1076" s="183" t="s">
        <v>1104</v>
      </c>
    </row>
    <row r="1077" spans="1:7" x14ac:dyDescent="0.2">
      <c r="A1077" s="100">
        <v>9461592</v>
      </c>
      <c r="B1077" s="15" t="s">
        <v>474</v>
      </c>
      <c r="C1077" s="15" t="s">
        <v>248</v>
      </c>
      <c r="D1077" s="5">
        <v>896</v>
      </c>
      <c r="E1077" s="101">
        <v>8940073</v>
      </c>
      <c r="F1077" s="15" t="s">
        <v>599</v>
      </c>
      <c r="G1077" s="183" t="s">
        <v>1091</v>
      </c>
    </row>
    <row r="1078" spans="1:7" x14ac:dyDescent="0.2">
      <c r="A1078" s="100">
        <v>9461147</v>
      </c>
      <c r="B1078" s="15" t="s">
        <v>474</v>
      </c>
      <c r="C1078" s="15" t="s">
        <v>541</v>
      </c>
      <c r="D1078" s="5">
        <v>774</v>
      </c>
      <c r="E1078" s="101">
        <v>8940073</v>
      </c>
      <c r="F1078" s="15" t="s">
        <v>599</v>
      </c>
      <c r="G1078" s="183" t="s">
        <v>1106</v>
      </c>
    </row>
    <row r="1079" spans="1:7" x14ac:dyDescent="0.2">
      <c r="A1079" s="100">
        <v>9456297</v>
      </c>
      <c r="B1079" s="15" t="s">
        <v>1751</v>
      </c>
      <c r="C1079" s="15" t="s">
        <v>239</v>
      </c>
      <c r="D1079" s="5">
        <v>500</v>
      </c>
      <c r="E1079" s="101">
        <v>8940073</v>
      </c>
      <c r="F1079" s="15" t="s">
        <v>599</v>
      </c>
      <c r="G1079" s="183" t="s">
        <v>1114</v>
      </c>
    </row>
    <row r="1080" spans="1:7" x14ac:dyDescent="0.2">
      <c r="A1080" s="100">
        <v>9470355</v>
      </c>
      <c r="B1080" s="15" t="s">
        <v>3489</v>
      </c>
      <c r="C1080" s="15" t="s">
        <v>532</v>
      </c>
      <c r="D1080" s="5">
        <v>500</v>
      </c>
      <c r="E1080" s="101">
        <v>8940073</v>
      </c>
      <c r="F1080" s="15" t="s">
        <v>599</v>
      </c>
      <c r="G1080" s="183" t="s">
        <v>1093</v>
      </c>
    </row>
    <row r="1081" spans="1:7" x14ac:dyDescent="0.2">
      <c r="A1081" s="100">
        <v>9469016</v>
      </c>
      <c r="B1081" s="15" t="s">
        <v>3063</v>
      </c>
      <c r="C1081" s="15" t="s">
        <v>1306</v>
      </c>
      <c r="D1081" s="5">
        <v>500</v>
      </c>
      <c r="E1081" s="101">
        <v>8940073</v>
      </c>
      <c r="F1081" s="15" t="s">
        <v>599</v>
      </c>
      <c r="G1081" s="183" t="s">
        <v>1097</v>
      </c>
    </row>
    <row r="1082" spans="1:7" x14ac:dyDescent="0.2">
      <c r="A1082" s="100">
        <v>9463765</v>
      </c>
      <c r="B1082" s="15" t="s">
        <v>1073</v>
      </c>
      <c r="C1082" s="15" t="s">
        <v>310</v>
      </c>
      <c r="D1082" s="5">
        <v>537</v>
      </c>
      <c r="E1082" s="101">
        <v>8940073</v>
      </c>
      <c r="F1082" s="15" t="s">
        <v>599</v>
      </c>
      <c r="G1082" s="183" t="s">
        <v>1096</v>
      </c>
    </row>
    <row r="1083" spans="1:7" x14ac:dyDescent="0.2">
      <c r="A1083" s="100">
        <v>9469015</v>
      </c>
      <c r="B1083" s="15" t="s">
        <v>3072</v>
      </c>
      <c r="C1083" s="15" t="s">
        <v>1528</v>
      </c>
      <c r="D1083" s="5">
        <v>500</v>
      </c>
      <c r="E1083" s="101">
        <v>8940073</v>
      </c>
      <c r="F1083" s="15" t="s">
        <v>599</v>
      </c>
      <c r="G1083" s="183" t="s">
        <v>1093</v>
      </c>
    </row>
    <row r="1084" spans="1:7" x14ac:dyDescent="0.2">
      <c r="A1084" s="100">
        <v>9463766</v>
      </c>
      <c r="B1084" s="15" t="s">
        <v>1076</v>
      </c>
      <c r="C1084" s="15" t="s">
        <v>302</v>
      </c>
      <c r="D1084" s="5">
        <v>548</v>
      </c>
      <c r="E1084" s="101">
        <v>8940073</v>
      </c>
      <c r="F1084" s="15" t="s">
        <v>599</v>
      </c>
      <c r="G1084" s="183" t="s">
        <v>1093</v>
      </c>
    </row>
    <row r="1085" spans="1:7" x14ac:dyDescent="0.2">
      <c r="A1085" s="100">
        <v>9469885</v>
      </c>
      <c r="B1085" s="15" t="s">
        <v>3076</v>
      </c>
      <c r="C1085" s="15" t="s">
        <v>3077</v>
      </c>
      <c r="D1085" s="5">
        <v>500</v>
      </c>
      <c r="E1085" s="101">
        <v>8940073</v>
      </c>
      <c r="F1085" s="15" t="s">
        <v>599</v>
      </c>
      <c r="G1085" s="183" t="s">
        <v>1097</v>
      </c>
    </row>
    <row r="1086" spans="1:7" x14ac:dyDescent="0.2">
      <c r="A1086" s="100">
        <v>9470078</v>
      </c>
      <c r="B1086" s="15" t="s">
        <v>3495</v>
      </c>
      <c r="C1086" s="15" t="s">
        <v>1766</v>
      </c>
      <c r="D1086" s="5">
        <v>500</v>
      </c>
      <c r="E1086" s="101">
        <v>8940073</v>
      </c>
      <c r="F1086" s="15" t="s">
        <v>599</v>
      </c>
      <c r="G1086" s="183" t="s">
        <v>1102</v>
      </c>
    </row>
    <row r="1087" spans="1:7" x14ac:dyDescent="0.2">
      <c r="A1087" s="100">
        <v>9467082</v>
      </c>
      <c r="B1087" s="15" t="s">
        <v>1759</v>
      </c>
      <c r="C1087" s="15" t="s">
        <v>253</v>
      </c>
      <c r="D1087" s="5">
        <v>500</v>
      </c>
      <c r="E1087" s="101">
        <v>8940073</v>
      </c>
      <c r="F1087" s="15" t="s">
        <v>599</v>
      </c>
      <c r="G1087" s="183" t="s">
        <v>1097</v>
      </c>
    </row>
    <row r="1088" spans="1:7" x14ac:dyDescent="0.2">
      <c r="A1088" s="100">
        <v>9469450</v>
      </c>
      <c r="B1088" s="15" t="s">
        <v>3084</v>
      </c>
      <c r="C1088" s="15" t="s">
        <v>2721</v>
      </c>
      <c r="D1088" s="5">
        <v>500</v>
      </c>
      <c r="E1088" s="101">
        <v>8940073</v>
      </c>
      <c r="F1088" s="15" t="s">
        <v>599</v>
      </c>
      <c r="G1088" s="183" t="s">
        <v>1097</v>
      </c>
    </row>
    <row r="1089" spans="1:7" x14ac:dyDescent="0.2">
      <c r="A1089" s="100">
        <v>9469449</v>
      </c>
      <c r="B1089" s="15" t="s">
        <v>3084</v>
      </c>
      <c r="C1089" s="15" t="s">
        <v>617</v>
      </c>
      <c r="D1089" s="5">
        <v>500</v>
      </c>
      <c r="E1089" s="101">
        <v>8940073</v>
      </c>
      <c r="F1089" s="15" t="s">
        <v>599</v>
      </c>
      <c r="G1089" s="183" t="s">
        <v>1093</v>
      </c>
    </row>
    <row r="1090" spans="1:7" x14ac:dyDescent="0.2">
      <c r="A1090" s="100">
        <v>9465293</v>
      </c>
      <c r="B1090" s="15" t="s">
        <v>1761</v>
      </c>
      <c r="C1090" s="15" t="s">
        <v>289</v>
      </c>
      <c r="D1090" s="5">
        <v>500</v>
      </c>
      <c r="E1090" s="101">
        <v>8940073</v>
      </c>
      <c r="F1090" s="15" t="s">
        <v>599</v>
      </c>
      <c r="G1090" s="183" t="s">
        <v>1100</v>
      </c>
    </row>
    <row r="1091" spans="1:7" x14ac:dyDescent="0.2">
      <c r="A1091" s="100">
        <v>9465292</v>
      </c>
      <c r="B1091" s="15" t="s">
        <v>1761</v>
      </c>
      <c r="C1091" s="15" t="s">
        <v>243</v>
      </c>
      <c r="D1091" s="5">
        <v>500</v>
      </c>
      <c r="E1091" s="101">
        <v>8940073</v>
      </c>
      <c r="F1091" s="15" t="s">
        <v>599</v>
      </c>
      <c r="G1091" s="183" t="s">
        <v>1096</v>
      </c>
    </row>
    <row r="1092" spans="1:7" x14ac:dyDescent="0.2">
      <c r="A1092" s="100">
        <v>9465506</v>
      </c>
      <c r="B1092" s="15" t="s">
        <v>284</v>
      </c>
      <c r="C1092" s="15" t="s">
        <v>241</v>
      </c>
      <c r="D1092" s="5">
        <v>500</v>
      </c>
      <c r="E1092" s="101">
        <v>8940073</v>
      </c>
      <c r="F1092" s="15" t="s">
        <v>599</v>
      </c>
      <c r="G1092" s="183" t="s">
        <v>1097</v>
      </c>
    </row>
    <row r="1093" spans="1:7" x14ac:dyDescent="0.2">
      <c r="A1093" s="100">
        <v>9461552</v>
      </c>
      <c r="B1093" s="15" t="s">
        <v>284</v>
      </c>
      <c r="C1093" s="15" t="s">
        <v>227</v>
      </c>
      <c r="D1093" s="5">
        <v>1742</v>
      </c>
      <c r="E1093" s="101">
        <v>8940073</v>
      </c>
      <c r="F1093" s="15" t="s">
        <v>599</v>
      </c>
      <c r="G1093" s="183" t="s">
        <v>1100</v>
      </c>
    </row>
    <row r="1094" spans="1:7" x14ac:dyDescent="0.2">
      <c r="A1094" s="100">
        <v>9458973</v>
      </c>
      <c r="B1094" s="15" t="s">
        <v>284</v>
      </c>
      <c r="C1094" s="15" t="s">
        <v>285</v>
      </c>
      <c r="D1094" s="5">
        <v>1591</v>
      </c>
      <c r="E1094" s="101">
        <v>8940073</v>
      </c>
      <c r="F1094" s="15" t="s">
        <v>599</v>
      </c>
      <c r="G1094" s="183" t="s">
        <v>1108</v>
      </c>
    </row>
    <row r="1095" spans="1:7" x14ac:dyDescent="0.2">
      <c r="A1095" s="100">
        <v>9469044</v>
      </c>
      <c r="B1095" s="15" t="s">
        <v>3086</v>
      </c>
      <c r="C1095" s="15" t="s">
        <v>3087</v>
      </c>
      <c r="D1095" s="5">
        <v>500</v>
      </c>
      <c r="E1095" s="101">
        <v>8940073</v>
      </c>
      <c r="F1095" s="15" t="s">
        <v>599</v>
      </c>
      <c r="G1095" s="183" t="s">
        <v>1093</v>
      </c>
    </row>
    <row r="1096" spans="1:7" x14ac:dyDescent="0.2">
      <c r="A1096" s="100">
        <v>9466826</v>
      </c>
      <c r="B1096" s="15" t="s">
        <v>1338</v>
      </c>
      <c r="C1096" s="15" t="s">
        <v>1138</v>
      </c>
      <c r="D1096" s="5">
        <v>552</v>
      </c>
      <c r="E1096" s="101">
        <v>8940073</v>
      </c>
      <c r="F1096" s="15" t="s">
        <v>599</v>
      </c>
      <c r="G1096" s="183" t="s">
        <v>1093</v>
      </c>
    </row>
    <row r="1097" spans="1:7" x14ac:dyDescent="0.2">
      <c r="A1097" s="100">
        <v>9466828</v>
      </c>
      <c r="B1097" s="15" t="s">
        <v>3500</v>
      </c>
      <c r="C1097" s="15" t="s">
        <v>282</v>
      </c>
      <c r="D1097" s="5">
        <v>500</v>
      </c>
      <c r="E1097" s="101">
        <v>8940073</v>
      </c>
      <c r="F1097" s="15" t="s">
        <v>599</v>
      </c>
      <c r="G1097" s="183" t="s">
        <v>1104</v>
      </c>
    </row>
    <row r="1098" spans="1:7" x14ac:dyDescent="0.2">
      <c r="A1098" s="100">
        <v>9467895</v>
      </c>
      <c r="B1098" s="15" t="s">
        <v>1922</v>
      </c>
      <c r="C1098" s="15" t="s">
        <v>1171</v>
      </c>
      <c r="D1098" s="5">
        <v>500</v>
      </c>
      <c r="E1098" s="101">
        <v>8940073</v>
      </c>
      <c r="F1098" s="15" t="s">
        <v>599</v>
      </c>
      <c r="G1098" s="183" t="s">
        <v>1104</v>
      </c>
    </row>
    <row r="1099" spans="1:7" x14ac:dyDescent="0.2">
      <c r="A1099" s="100">
        <v>9465919</v>
      </c>
      <c r="B1099" s="15" t="s">
        <v>1078</v>
      </c>
      <c r="C1099" s="15" t="s">
        <v>235</v>
      </c>
      <c r="D1099" s="5">
        <v>500</v>
      </c>
      <c r="E1099" s="101">
        <v>8940073</v>
      </c>
      <c r="F1099" s="15" t="s">
        <v>599</v>
      </c>
      <c r="G1099" s="183" t="s">
        <v>1096</v>
      </c>
    </row>
    <row r="1100" spans="1:7" x14ac:dyDescent="0.2">
      <c r="A1100" s="100">
        <v>9467504</v>
      </c>
      <c r="B1100" s="15" t="s">
        <v>1770</v>
      </c>
      <c r="C1100" s="15" t="s">
        <v>184</v>
      </c>
      <c r="D1100" s="5">
        <v>500</v>
      </c>
      <c r="E1100" s="101">
        <v>8940073</v>
      </c>
      <c r="F1100" s="15" t="s">
        <v>599</v>
      </c>
      <c r="G1100" s="183" t="s">
        <v>1091</v>
      </c>
    </row>
    <row r="1101" spans="1:7" x14ac:dyDescent="0.2">
      <c r="A1101" s="100">
        <v>9470077</v>
      </c>
      <c r="B1101" s="15" t="s">
        <v>3513</v>
      </c>
      <c r="C1101" s="15" t="s">
        <v>3514</v>
      </c>
      <c r="D1101" s="5">
        <v>500</v>
      </c>
      <c r="E1101" s="101">
        <v>8940073</v>
      </c>
      <c r="F1101" s="15" t="s">
        <v>599</v>
      </c>
      <c r="G1101" s="183" t="s">
        <v>1097</v>
      </c>
    </row>
    <row r="1102" spans="1:7" x14ac:dyDescent="0.2">
      <c r="A1102" s="100">
        <v>9456266</v>
      </c>
      <c r="B1102" s="15" t="s">
        <v>303</v>
      </c>
      <c r="C1102" s="15" t="s">
        <v>304</v>
      </c>
      <c r="D1102" s="5">
        <v>851</v>
      </c>
      <c r="E1102" s="101">
        <v>8940073</v>
      </c>
      <c r="F1102" s="15" t="s">
        <v>599</v>
      </c>
      <c r="G1102" s="183" t="s">
        <v>1106</v>
      </c>
    </row>
    <row r="1103" spans="1:7" x14ac:dyDescent="0.2">
      <c r="A1103" s="100">
        <v>9469448</v>
      </c>
      <c r="B1103" s="15" t="s">
        <v>3105</v>
      </c>
      <c r="C1103" s="15" t="s">
        <v>241</v>
      </c>
      <c r="D1103" s="5">
        <v>500</v>
      </c>
      <c r="E1103" s="101">
        <v>8940073</v>
      </c>
      <c r="F1103" s="15" t="s">
        <v>599</v>
      </c>
      <c r="G1103" s="183" t="s">
        <v>1100</v>
      </c>
    </row>
    <row r="1104" spans="1:7" x14ac:dyDescent="0.2">
      <c r="A1104" s="100">
        <v>9464645</v>
      </c>
      <c r="B1104" s="15" t="s">
        <v>724</v>
      </c>
      <c r="C1104" s="15" t="s">
        <v>725</v>
      </c>
      <c r="D1104" s="5">
        <v>635</v>
      </c>
      <c r="E1104" s="101">
        <v>8940073</v>
      </c>
      <c r="F1104" s="15" t="s">
        <v>599</v>
      </c>
      <c r="G1104" s="183" t="s">
        <v>1108</v>
      </c>
    </row>
    <row r="1105" spans="1:7" x14ac:dyDescent="0.2">
      <c r="A1105" s="100">
        <v>9465351</v>
      </c>
      <c r="B1105" s="15" t="s">
        <v>724</v>
      </c>
      <c r="C1105" s="15" t="s">
        <v>995</v>
      </c>
      <c r="D1105" s="5">
        <v>500</v>
      </c>
      <c r="E1105" s="101">
        <v>8940073</v>
      </c>
      <c r="F1105" s="15" t="s">
        <v>599</v>
      </c>
      <c r="G1105" s="183" t="s">
        <v>1097</v>
      </c>
    </row>
    <row r="1106" spans="1:7" x14ac:dyDescent="0.2">
      <c r="A1106" s="100">
        <v>9469049</v>
      </c>
      <c r="B1106" s="15" t="s">
        <v>3111</v>
      </c>
      <c r="C1106" s="15" t="s">
        <v>186</v>
      </c>
      <c r="D1106" s="5">
        <v>500</v>
      </c>
      <c r="E1106" s="101">
        <v>8940073</v>
      </c>
      <c r="F1106" s="15" t="s">
        <v>599</v>
      </c>
      <c r="G1106" s="183" t="s">
        <v>1097</v>
      </c>
    </row>
    <row r="1107" spans="1:7" x14ac:dyDescent="0.2">
      <c r="A1107" s="100">
        <v>9469618</v>
      </c>
      <c r="B1107" s="15" t="s">
        <v>3116</v>
      </c>
      <c r="C1107" s="15" t="s">
        <v>3117</v>
      </c>
      <c r="D1107" s="5">
        <v>500</v>
      </c>
      <c r="E1107" s="101">
        <v>8940073</v>
      </c>
      <c r="F1107" s="15" t="s">
        <v>599</v>
      </c>
      <c r="G1107" s="183" t="s">
        <v>1093</v>
      </c>
    </row>
    <row r="1108" spans="1:7" x14ac:dyDescent="0.2">
      <c r="A1108" s="100">
        <v>9469887</v>
      </c>
      <c r="B1108" s="15" t="s">
        <v>3126</v>
      </c>
      <c r="C1108" s="15" t="s">
        <v>3127</v>
      </c>
      <c r="D1108" s="5">
        <v>500</v>
      </c>
      <c r="E1108" s="101">
        <v>8940073</v>
      </c>
      <c r="F1108" s="15" t="s">
        <v>599</v>
      </c>
      <c r="G1108" s="183" t="s">
        <v>1132</v>
      </c>
    </row>
    <row r="1109" spans="1:7" x14ac:dyDescent="0.2">
      <c r="A1109" s="100">
        <v>9467645</v>
      </c>
      <c r="B1109" s="15" t="s">
        <v>726</v>
      </c>
      <c r="C1109" s="15" t="s">
        <v>254</v>
      </c>
      <c r="D1109" s="5">
        <v>500</v>
      </c>
      <c r="E1109" s="101">
        <v>8940073</v>
      </c>
      <c r="F1109" s="15" t="s">
        <v>599</v>
      </c>
      <c r="G1109" s="183" t="s">
        <v>1097</v>
      </c>
    </row>
    <row r="1110" spans="1:7" x14ac:dyDescent="0.2">
      <c r="A1110" s="100">
        <v>9467646</v>
      </c>
      <c r="B1110" s="15" t="s">
        <v>726</v>
      </c>
      <c r="C1110" s="15" t="s">
        <v>779</v>
      </c>
      <c r="D1110" s="5">
        <v>500</v>
      </c>
      <c r="E1110" s="101">
        <v>8940073</v>
      </c>
      <c r="F1110" s="15" t="s">
        <v>599</v>
      </c>
      <c r="G1110" s="183" t="s">
        <v>1093</v>
      </c>
    </row>
    <row r="1111" spans="1:7" x14ac:dyDescent="0.2">
      <c r="A1111" s="100">
        <v>9467073</v>
      </c>
      <c r="B1111" s="15" t="s">
        <v>1779</v>
      </c>
      <c r="C1111" s="15" t="s">
        <v>210</v>
      </c>
      <c r="D1111" s="5">
        <v>500</v>
      </c>
      <c r="E1111" s="101">
        <v>8940073</v>
      </c>
      <c r="F1111" s="15" t="s">
        <v>599</v>
      </c>
      <c r="G1111" s="183" t="s">
        <v>1108</v>
      </c>
    </row>
    <row r="1112" spans="1:7" x14ac:dyDescent="0.2">
      <c r="A1112" s="100">
        <v>9469014</v>
      </c>
      <c r="B1112" s="15" t="s">
        <v>3137</v>
      </c>
      <c r="C1112" s="15" t="s">
        <v>243</v>
      </c>
      <c r="D1112" s="5">
        <v>500</v>
      </c>
      <c r="E1112" s="101">
        <v>8940073</v>
      </c>
      <c r="F1112" s="15" t="s">
        <v>599</v>
      </c>
      <c r="G1112" s="183" t="s">
        <v>1097</v>
      </c>
    </row>
    <row r="1113" spans="1:7" x14ac:dyDescent="0.2">
      <c r="A1113" s="100">
        <v>9468570</v>
      </c>
      <c r="B1113" s="15" t="s">
        <v>1933</v>
      </c>
      <c r="C1113" s="15" t="s">
        <v>2040</v>
      </c>
      <c r="D1113" s="5">
        <v>500</v>
      </c>
      <c r="E1113" s="101">
        <v>8941343</v>
      </c>
      <c r="F1113" s="15" t="s">
        <v>351</v>
      </c>
      <c r="G1113" s="183" t="s">
        <v>1100</v>
      </c>
    </row>
    <row r="1114" spans="1:7" x14ac:dyDescent="0.2">
      <c r="A1114" s="100">
        <v>9470201</v>
      </c>
      <c r="B1114" s="15" t="s">
        <v>1933</v>
      </c>
      <c r="C1114" s="15" t="s">
        <v>3162</v>
      </c>
      <c r="D1114" s="5">
        <v>526</v>
      </c>
      <c r="E1114" s="101">
        <v>8941343</v>
      </c>
      <c r="F1114" s="15" t="s">
        <v>351</v>
      </c>
      <c r="G1114" s="183" t="s">
        <v>1104</v>
      </c>
    </row>
    <row r="1115" spans="1:7" x14ac:dyDescent="0.2">
      <c r="A1115" s="100">
        <v>9470400</v>
      </c>
      <c r="B1115" s="15" t="s">
        <v>1933</v>
      </c>
      <c r="C1115" s="15" t="s">
        <v>3163</v>
      </c>
      <c r="D1115" s="5">
        <v>505</v>
      </c>
      <c r="E1115" s="101">
        <v>8941343</v>
      </c>
      <c r="F1115" s="15" t="s">
        <v>351</v>
      </c>
      <c r="G1115" s="183" t="s">
        <v>1096</v>
      </c>
    </row>
    <row r="1116" spans="1:7" x14ac:dyDescent="0.2">
      <c r="A1116" s="100">
        <v>9468714</v>
      </c>
      <c r="B1116" s="15" t="s">
        <v>1933</v>
      </c>
      <c r="C1116" s="15" t="s">
        <v>2066</v>
      </c>
      <c r="D1116" s="5">
        <v>561</v>
      </c>
      <c r="E1116" s="101">
        <v>8941343</v>
      </c>
      <c r="F1116" s="15" t="s">
        <v>351</v>
      </c>
      <c r="G1116" s="183" t="s">
        <v>1096</v>
      </c>
    </row>
    <row r="1117" spans="1:7" x14ac:dyDescent="0.2">
      <c r="A1117" s="100">
        <v>9468249</v>
      </c>
      <c r="B1117" s="15" t="s">
        <v>1933</v>
      </c>
      <c r="C1117" s="15" t="s">
        <v>1934</v>
      </c>
      <c r="D1117" s="5">
        <v>582</v>
      </c>
      <c r="E1117" s="101">
        <v>8941343</v>
      </c>
      <c r="F1117" s="15" t="s">
        <v>351</v>
      </c>
      <c r="G1117" s="183" t="s">
        <v>1104</v>
      </c>
    </row>
    <row r="1118" spans="1:7" x14ac:dyDescent="0.2">
      <c r="A1118" s="100">
        <v>9464838</v>
      </c>
      <c r="B1118" s="15" t="s">
        <v>707</v>
      </c>
      <c r="C1118" s="15" t="s">
        <v>450</v>
      </c>
      <c r="D1118" s="5">
        <v>1021</v>
      </c>
      <c r="E1118" s="101">
        <v>8941343</v>
      </c>
      <c r="F1118" s="15" t="s">
        <v>351</v>
      </c>
      <c r="G1118" s="183" t="s">
        <v>1091</v>
      </c>
    </row>
    <row r="1119" spans="1:7" x14ac:dyDescent="0.2">
      <c r="A1119" s="100">
        <v>9470519</v>
      </c>
      <c r="B1119" s="15" t="s">
        <v>3638</v>
      </c>
      <c r="C1119" s="15" t="s">
        <v>2058</v>
      </c>
      <c r="D1119" s="5">
        <v>500</v>
      </c>
      <c r="E1119" s="101">
        <v>8941343</v>
      </c>
      <c r="F1119" s="15" t="s">
        <v>351</v>
      </c>
      <c r="G1119" s="183" t="s">
        <v>1097</v>
      </c>
    </row>
    <row r="1120" spans="1:7" x14ac:dyDescent="0.2">
      <c r="A1120" s="100">
        <v>9470578</v>
      </c>
      <c r="B1120" s="15" t="s">
        <v>3643</v>
      </c>
      <c r="C1120" s="15" t="s">
        <v>3623</v>
      </c>
      <c r="D1120" s="5">
        <v>500</v>
      </c>
      <c r="E1120" s="101">
        <v>8941343</v>
      </c>
      <c r="F1120" s="15" t="s">
        <v>351</v>
      </c>
      <c r="G1120" s="183" t="s">
        <v>1132</v>
      </c>
    </row>
    <row r="1121" spans="1:7" x14ac:dyDescent="0.2">
      <c r="A1121" s="100">
        <v>9470469</v>
      </c>
      <c r="B1121" s="15" t="s">
        <v>3558</v>
      </c>
      <c r="C1121" s="15" t="s">
        <v>3559</v>
      </c>
      <c r="D1121" s="5">
        <v>500</v>
      </c>
      <c r="E1121" s="101">
        <v>8941343</v>
      </c>
      <c r="F1121" s="15" t="s">
        <v>351</v>
      </c>
      <c r="G1121" s="183" t="s">
        <v>1104</v>
      </c>
    </row>
    <row r="1122" spans="1:7" x14ac:dyDescent="0.2">
      <c r="A1122" s="100">
        <v>9464763</v>
      </c>
      <c r="B1122" s="15" t="s">
        <v>713</v>
      </c>
      <c r="C1122" s="15" t="s">
        <v>714</v>
      </c>
      <c r="D1122" s="5">
        <v>849</v>
      </c>
      <c r="E1122" s="101">
        <v>8941343</v>
      </c>
      <c r="F1122" s="15" t="s">
        <v>351</v>
      </c>
      <c r="G1122" s="183" t="s">
        <v>1091</v>
      </c>
    </row>
    <row r="1123" spans="1:7" x14ac:dyDescent="0.2">
      <c r="A1123" s="100">
        <v>9470518</v>
      </c>
      <c r="B1123" s="15" t="s">
        <v>3659</v>
      </c>
      <c r="C1123" s="15" t="s">
        <v>745</v>
      </c>
      <c r="D1123" s="5">
        <v>500</v>
      </c>
      <c r="E1123" s="101">
        <v>8941343</v>
      </c>
      <c r="F1123" s="15" t="s">
        <v>351</v>
      </c>
      <c r="G1123" s="183" t="s">
        <v>1114</v>
      </c>
    </row>
    <row r="1124" spans="1:7" x14ac:dyDescent="0.2">
      <c r="A1124" s="100">
        <v>9468206</v>
      </c>
      <c r="B1124" s="15" t="s">
        <v>3320</v>
      </c>
      <c r="C1124" s="15" t="s">
        <v>235</v>
      </c>
      <c r="D1124" s="5">
        <v>532</v>
      </c>
      <c r="E1124" s="101">
        <v>8941343</v>
      </c>
      <c r="F1124" s="15" t="s">
        <v>351</v>
      </c>
      <c r="G1124" s="183" t="s">
        <v>1091</v>
      </c>
    </row>
    <row r="1125" spans="1:7" x14ac:dyDescent="0.2">
      <c r="A1125" s="100">
        <v>9466443</v>
      </c>
      <c r="B1125" s="15" t="s">
        <v>426</v>
      </c>
      <c r="C1125" s="15" t="s">
        <v>1088</v>
      </c>
      <c r="D1125" s="5">
        <v>812</v>
      </c>
      <c r="E1125" s="101">
        <v>8941343</v>
      </c>
      <c r="F1125" s="15" t="s">
        <v>351</v>
      </c>
      <c r="G1125" s="183" t="s">
        <v>1104</v>
      </c>
    </row>
    <row r="1126" spans="1:7" x14ac:dyDescent="0.2">
      <c r="A1126" s="100">
        <v>9466444</v>
      </c>
      <c r="B1126" s="15" t="s">
        <v>426</v>
      </c>
      <c r="C1126" s="15" t="s">
        <v>907</v>
      </c>
      <c r="D1126" s="5">
        <v>791</v>
      </c>
      <c r="E1126" s="101">
        <v>8941343</v>
      </c>
      <c r="F1126" s="15" t="s">
        <v>351</v>
      </c>
      <c r="G1126" s="183" t="s">
        <v>1096</v>
      </c>
    </row>
    <row r="1127" spans="1:7" x14ac:dyDescent="0.2">
      <c r="A1127" s="100">
        <v>7524291</v>
      </c>
      <c r="B1127" s="15" t="s">
        <v>3598</v>
      </c>
      <c r="C1127" s="15" t="s">
        <v>982</v>
      </c>
      <c r="D1127" s="5">
        <v>500</v>
      </c>
      <c r="E1127" s="101">
        <v>8941343</v>
      </c>
      <c r="F1127" s="15" t="s">
        <v>351</v>
      </c>
      <c r="G1127" s="183" t="s">
        <v>1108</v>
      </c>
    </row>
    <row r="1128" spans="1:7" x14ac:dyDescent="0.2">
      <c r="A1128" s="100">
        <v>7528260</v>
      </c>
      <c r="B1128" s="15" t="s">
        <v>2699</v>
      </c>
      <c r="C1128" s="15" t="s">
        <v>2700</v>
      </c>
      <c r="D1128" s="5">
        <v>546</v>
      </c>
      <c r="E1128" s="101">
        <v>8941343</v>
      </c>
      <c r="F1128" s="15" t="s">
        <v>351</v>
      </c>
      <c r="G1128" s="183" t="s">
        <v>1091</v>
      </c>
    </row>
    <row r="1129" spans="1:7" x14ac:dyDescent="0.2">
      <c r="A1129" s="100">
        <v>7528259</v>
      </c>
      <c r="B1129" s="15" t="s">
        <v>2699</v>
      </c>
      <c r="C1129" s="15" t="s">
        <v>2701</v>
      </c>
      <c r="D1129" s="5">
        <v>532</v>
      </c>
      <c r="E1129" s="101">
        <v>8941343</v>
      </c>
      <c r="F1129" s="15" t="s">
        <v>351</v>
      </c>
      <c r="G1129" s="183" t="s">
        <v>1091</v>
      </c>
    </row>
    <row r="1130" spans="1:7" x14ac:dyDescent="0.2">
      <c r="A1130" s="100">
        <v>9465102</v>
      </c>
      <c r="B1130" s="15" t="s">
        <v>218</v>
      </c>
      <c r="C1130" s="15" t="s">
        <v>299</v>
      </c>
      <c r="D1130" s="5">
        <v>572</v>
      </c>
      <c r="E1130" s="101">
        <v>8941343</v>
      </c>
      <c r="F1130" s="15" t="s">
        <v>351</v>
      </c>
      <c r="G1130" s="183" t="s">
        <v>1114</v>
      </c>
    </row>
    <row r="1131" spans="1:7" x14ac:dyDescent="0.2">
      <c r="A1131" s="100">
        <v>9469834</v>
      </c>
      <c r="B1131" s="15" t="s">
        <v>2819</v>
      </c>
      <c r="C1131" s="15" t="s">
        <v>187</v>
      </c>
      <c r="D1131" s="5">
        <v>527</v>
      </c>
      <c r="E1131" s="101">
        <v>8941343</v>
      </c>
      <c r="F1131" s="15" t="s">
        <v>351</v>
      </c>
      <c r="G1131" s="183" t="s">
        <v>1097</v>
      </c>
    </row>
    <row r="1132" spans="1:7" x14ac:dyDescent="0.2">
      <c r="A1132" s="100">
        <v>9466497</v>
      </c>
      <c r="B1132" s="15" t="s">
        <v>1157</v>
      </c>
      <c r="C1132" s="15" t="s">
        <v>242</v>
      </c>
      <c r="D1132" s="5">
        <v>630</v>
      </c>
      <c r="E1132" s="101">
        <v>8941343</v>
      </c>
      <c r="F1132" s="15" t="s">
        <v>351</v>
      </c>
      <c r="G1132" s="183" t="s">
        <v>1132</v>
      </c>
    </row>
    <row r="1133" spans="1:7" x14ac:dyDescent="0.2">
      <c r="A1133" s="100">
        <v>9466407</v>
      </c>
      <c r="B1133" s="15" t="s">
        <v>1904</v>
      </c>
      <c r="C1133" s="15" t="s">
        <v>1905</v>
      </c>
      <c r="D1133" s="5">
        <v>636</v>
      </c>
      <c r="E1133" s="101">
        <v>8941343</v>
      </c>
      <c r="F1133" s="15" t="s">
        <v>351</v>
      </c>
      <c r="G1133" s="183" t="s">
        <v>1106</v>
      </c>
    </row>
    <row r="1134" spans="1:7" x14ac:dyDescent="0.2">
      <c r="A1134" s="100">
        <v>9470482</v>
      </c>
      <c r="B1134" s="15" t="s">
        <v>3604</v>
      </c>
      <c r="C1134" s="15" t="s">
        <v>3605</v>
      </c>
      <c r="D1134" s="5">
        <v>500</v>
      </c>
      <c r="E1134" s="101">
        <v>8941343</v>
      </c>
      <c r="F1134" s="15" t="s">
        <v>351</v>
      </c>
      <c r="G1134" s="183" t="s">
        <v>1093</v>
      </c>
    </row>
    <row r="1135" spans="1:7" x14ac:dyDescent="0.2">
      <c r="A1135" s="100">
        <v>9457018</v>
      </c>
      <c r="B1135" s="15" t="s">
        <v>524</v>
      </c>
      <c r="C1135" s="15" t="s">
        <v>525</v>
      </c>
      <c r="D1135" s="5">
        <v>649</v>
      </c>
      <c r="E1135" s="101">
        <v>8941343</v>
      </c>
      <c r="F1135" s="15" t="s">
        <v>351</v>
      </c>
      <c r="G1135" s="183" t="s">
        <v>1102</v>
      </c>
    </row>
    <row r="1136" spans="1:7" x14ac:dyDescent="0.2">
      <c r="A1136" s="100">
        <v>9468692</v>
      </c>
      <c r="B1136" s="15" t="s">
        <v>3703</v>
      </c>
      <c r="C1136" s="15" t="s">
        <v>3704</v>
      </c>
      <c r="D1136" s="5">
        <v>500</v>
      </c>
      <c r="E1136" s="101">
        <v>8941343</v>
      </c>
      <c r="F1136" s="15" t="s">
        <v>351</v>
      </c>
      <c r="G1136" s="183" t="s">
        <v>1114</v>
      </c>
    </row>
    <row r="1137" spans="1:7" x14ac:dyDescent="0.2">
      <c r="A1137" s="100">
        <v>9470434</v>
      </c>
      <c r="B1137" s="15" t="s">
        <v>3541</v>
      </c>
      <c r="C1137" s="15" t="s">
        <v>2232</v>
      </c>
      <c r="D1137" s="5">
        <v>500</v>
      </c>
      <c r="E1137" s="101">
        <v>8940975</v>
      </c>
      <c r="F1137" s="15" t="s">
        <v>344</v>
      </c>
      <c r="G1137" s="183" t="s">
        <v>1093</v>
      </c>
    </row>
    <row r="1138" spans="1:7" x14ac:dyDescent="0.2">
      <c r="A1138" s="100">
        <v>9470565</v>
      </c>
      <c r="B1138" s="15" t="s">
        <v>3628</v>
      </c>
      <c r="C1138" s="15" t="s">
        <v>197</v>
      </c>
      <c r="D1138" s="5">
        <v>500</v>
      </c>
      <c r="E1138" s="101">
        <v>8940975</v>
      </c>
      <c r="F1138" s="15" t="s">
        <v>344</v>
      </c>
      <c r="G1138" s="183" t="s">
        <v>1104</v>
      </c>
    </row>
    <row r="1139" spans="1:7" x14ac:dyDescent="0.2">
      <c r="A1139" s="100">
        <v>9459660</v>
      </c>
      <c r="B1139" s="15" t="s">
        <v>3197</v>
      </c>
      <c r="C1139" s="15" t="s">
        <v>475</v>
      </c>
      <c r="D1139" s="5">
        <v>732</v>
      </c>
      <c r="E1139" s="101">
        <v>8940975</v>
      </c>
      <c r="F1139" s="15" t="s">
        <v>344</v>
      </c>
      <c r="G1139" s="183" t="s">
        <v>1100</v>
      </c>
    </row>
    <row r="1140" spans="1:7" x14ac:dyDescent="0.2">
      <c r="A1140" s="100">
        <v>7645157</v>
      </c>
      <c r="B1140" s="15" t="s">
        <v>508</v>
      </c>
      <c r="C1140" s="15" t="s">
        <v>2361</v>
      </c>
      <c r="D1140" s="5">
        <v>1169</v>
      </c>
      <c r="E1140" s="101">
        <v>8940975</v>
      </c>
      <c r="F1140" s="15" t="s">
        <v>344</v>
      </c>
      <c r="G1140" s="183" t="s">
        <v>1102</v>
      </c>
    </row>
    <row r="1141" spans="1:7" x14ac:dyDescent="0.2">
      <c r="A1141" s="100">
        <v>9470580</v>
      </c>
      <c r="B1141" s="15" t="s">
        <v>3641</v>
      </c>
      <c r="C1141" s="15" t="s">
        <v>3642</v>
      </c>
      <c r="D1141" s="5">
        <v>500</v>
      </c>
      <c r="E1141" s="101">
        <v>8940975</v>
      </c>
      <c r="F1141" s="15" t="s">
        <v>344</v>
      </c>
      <c r="G1141" s="183" t="s">
        <v>1104</v>
      </c>
    </row>
    <row r="1142" spans="1:7" x14ac:dyDescent="0.2">
      <c r="A1142" s="100">
        <v>9453110</v>
      </c>
      <c r="B1142" s="15" t="s">
        <v>675</v>
      </c>
      <c r="C1142" s="15" t="s">
        <v>175</v>
      </c>
      <c r="D1142" s="5">
        <v>1038</v>
      </c>
      <c r="E1142" s="101">
        <v>8940975</v>
      </c>
      <c r="F1142" s="15" t="s">
        <v>344</v>
      </c>
      <c r="G1142" s="183" t="s">
        <v>1132</v>
      </c>
    </row>
    <row r="1143" spans="1:7" x14ac:dyDescent="0.2">
      <c r="A1143" s="100">
        <v>9470115</v>
      </c>
      <c r="B1143" s="15" t="s">
        <v>3247</v>
      </c>
      <c r="C1143" s="15" t="s">
        <v>275</v>
      </c>
      <c r="D1143" s="5">
        <v>500</v>
      </c>
      <c r="E1143" s="101">
        <v>8940975</v>
      </c>
      <c r="F1143" s="15" t="s">
        <v>344</v>
      </c>
      <c r="G1143" s="183" t="s">
        <v>1091</v>
      </c>
    </row>
    <row r="1144" spans="1:7" x14ac:dyDescent="0.2">
      <c r="A1144" s="100">
        <v>9470517</v>
      </c>
      <c r="B1144" s="15" t="s">
        <v>3247</v>
      </c>
      <c r="C1144" s="15" t="s">
        <v>327</v>
      </c>
      <c r="D1144" s="5">
        <v>500</v>
      </c>
      <c r="E1144" s="101">
        <v>8940975</v>
      </c>
      <c r="F1144" s="15" t="s">
        <v>344</v>
      </c>
      <c r="G1144" s="183" t="s">
        <v>1096</v>
      </c>
    </row>
    <row r="1145" spans="1:7" x14ac:dyDescent="0.2">
      <c r="A1145" s="100">
        <v>9470566</v>
      </c>
      <c r="B1145" s="15" t="s">
        <v>3651</v>
      </c>
      <c r="C1145" s="15" t="s">
        <v>3652</v>
      </c>
      <c r="D1145" s="5">
        <v>500</v>
      </c>
      <c r="E1145" s="101">
        <v>8940975</v>
      </c>
      <c r="F1145" s="15" t="s">
        <v>344</v>
      </c>
      <c r="G1145" s="183" t="s">
        <v>1091</v>
      </c>
    </row>
    <row r="1146" spans="1:7" x14ac:dyDescent="0.2">
      <c r="A1146" s="100">
        <v>9470567</v>
      </c>
      <c r="B1146" s="15" t="s">
        <v>3651</v>
      </c>
      <c r="C1146" s="15" t="s">
        <v>3653</v>
      </c>
      <c r="D1146" s="5">
        <v>500</v>
      </c>
      <c r="E1146" s="101">
        <v>8940975</v>
      </c>
      <c r="F1146" s="15" t="s">
        <v>344</v>
      </c>
      <c r="G1146" s="183" t="s">
        <v>1104</v>
      </c>
    </row>
    <row r="1147" spans="1:7" x14ac:dyDescent="0.2">
      <c r="A1147" s="100">
        <v>9470484</v>
      </c>
      <c r="B1147" s="15" t="s">
        <v>3597</v>
      </c>
      <c r="C1147" s="15" t="s">
        <v>249</v>
      </c>
      <c r="D1147" s="5">
        <v>500</v>
      </c>
      <c r="E1147" s="101">
        <v>8940975</v>
      </c>
      <c r="F1147" s="15" t="s">
        <v>344</v>
      </c>
      <c r="G1147" s="183" t="s">
        <v>1093</v>
      </c>
    </row>
    <row r="1148" spans="1:7" x14ac:dyDescent="0.2">
      <c r="A1148" s="100">
        <v>9470568</v>
      </c>
      <c r="B1148" s="15" t="s">
        <v>3658</v>
      </c>
      <c r="C1148" s="15" t="s">
        <v>258</v>
      </c>
      <c r="D1148" s="5">
        <v>500</v>
      </c>
      <c r="E1148" s="101">
        <v>8940975</v>
      </c>
      <c r="F1148" s="15" t="s">
        <v>344</v>
      </c>
      <c r="G1148" s="183" t="s">
        <v>1093</v>
      </c>
    </row>
    <row r="1149" spans="1:7" x14ac:dyDescent="0.2">
      <c r="A1149" s="100">
        <v>9462741</v>
      </c>
      <c r="B1149" s="15" t="s">
        <v>556</v>
      </c>
      <c r="C1149" s="15" t="s">
        <v>253</v>
      </c>
      <c r="D1149" s="5">
        <v>1266</v>
      </c>
      <c r="E1149" s="101">
        <v>8940975</v>
      </c>
      <c r="F1149" s="15" t="s">
        <v>344</v>
      </c>
      <c r="G1149" s="183" t="s">
        <v>1106</v>
      </c>
    </row>
    <row r="1150" spans="1:7" x14ac:dyDescent="0.2">
      <c r="A1150" s="100">
        <v>9466506</v>
      </c>
      <c r="B1150" s="15" t="s">
        <v>2114</v>
      </c>
      <c r="C1150" s="15" t="s">
        <v>2108</v>
      </c>
      <c r="D1150" s="5">
        <v>500</v>
      </c>
      <c r="E1150" s="101">
        <v>8940975</v>
      </c>
      <c r="F1150" s="15" t="s">
        <v>344</v>
      </c>
      <c r="G1150" s="183" t="s">
        <v>1106</v>
      </c>
    </row>
    <row r="1151" spans="1:7" x14ac:dyDescent="0.2">
      <c r="A1151" s="100">
        <v>9457818</v>
      </c>
      <c r="B1151" s="15" t="s">
        <v>345</v>
      </c>
      <c r="C1151" s="15" t="s">
        <v>271</v>
      </c>
      <c r="D1151" s="5">
        <v>1523</v>
      </c>
      <c r="E1151" s="101">
        <v>8940975</v>
      </c>
      <c r="F1151" s="15" t="s">
        <v>344</v>
      </c>
      <c r="G1151" s="183" t="s">
        <v>1114</v>
      </c>
    </row>
    <row r="1152" spans="1:7" x14ac:dyDescent="0.2">
      <c r="A1152" s="100">
        <v>9468606</v>
      </c>
      <c r="B1152" s="15" t="s">
        <v>2048</v>
      </c>
      <c r="C1152" s="15" t="s">
        <v>2049</v>
      </c>
      <c r="D1152" s="5">
        <v>500</v>
      </c>
      <c r="E1152" s="101">
        <v>8940975</v>
      </c>
      <c r="F1152" s="15" t="s">
        <v>344</v>
      </c>
      <c r="G1152" s="183" t="s">
        <v>1104</v>
      </c>
    </row>
    <row r="1153" spans="1:7" x14ac:dyDescent="0.2">
      <c r="A1153" s="100">
        <v>9466324</v>
      </c>
      <c r="B1153" s="15" t="s">
        <v>890</v>
      </c>
      <c r="C1153" s="15" t="s">
        <v>187</v>
      </c>
      <c r="D1153" s="5">
        <v>524</v>
      </c>
      <c r="E1153" s="101">
        <v>8940975</v>
      </c>
      <c r="F1153" s="15" t="s">
        <v>344</v>
      </c>
      <c r="G1153" s="183" t="s">
        <v>1091</v>
      </c>
    </row>
    <row r="1154" spans="1:7" x14ac:dyDescent="0.2">
      <c r="A1154" s="100">
        <v>7527998</v>
      </c>
      <c r="B1154" s="15" t="s">
        <v>3673</v>
      </c>
      <c r="C1154" s="15" t="s">
        <v>3674</v>
      </c>
      <c r="D1154" s="5">
        <v>500</v>
      </c>
      <c r="E1154" s="101">
        <v>8940975</v>
      </c>
      <c r="F1154" s="15" t="s">
        <v>344</v>
      </c>
      <c r="G1154" s="183" t="s">
        <v>1100</v>
      </c>
    </row>
    <row r="1155" spans="1:7" x14ac:dyDescent="0.2">
      <c r="A1155" s="100">
        <v>9470564</v>
      </c>
      <c r="B1155" s="15" t="s">
        <v>3675</v>
      </c>
      <c r="C1155" s="15" t="s">
        <v>175</v>
      </c>
      <c r="D1155" s="5">
        <v>500</v>
      </c>
      <c r="E1155" s="101">
        <v>8940975</v>
      </c>
      <c r="F1155" s="15" t="s">
        <v>344</v>
      </c>
      <c r="G1155" s="183" t="s">
        <v>1093</v>
      </c>
    </row>
    <row r="1156" spans="1:7" x14ac:dyDescent="0.2">
      <c r="A1156" s="100">
        <v>9468744</v>
      </c>
      <c r="B1156" s="15" t="s">
        <v>218</v>
      </c>
      <c r="C1156" s="15" t="s">
        <v>2098</v>
      </c>
      <c r="D1156" s="5">
        <v>500</v>
      </c>
      <c r="E1156" s="101">
        <v>8940975</v>
      </c>
      <c r="F1156" s="15" t="s">
        <v>344</v>
      </c>
      <c r="G1156" s="183" t="s">
        <v>1093</v>
      </c>
    </row>
    <row r="1157" spans="1:7" x14ac:dyDescent="0.2">
      <c r="A1157" s="100">
        <v>9466381</v>
      </c>
      <c r="B1157" s="15" t="s">
        <v>3399</v>
      </c>
      <c r="C1157" s="15" t="s">
        <v>3400</v>
      </c>
      <c r="D1157" s="5">
        <v>576</v>
      </c>
      <c r="E1157" s="101">
        <v>8940975</v>
      </c>
      <c r="F1157" s="15" t="s">
        <v>344</v>
      </c>
      <c r="G1157" s="183" t="s">
        <v>1097</v>
      </c>
    </row>
    <row r="1158" spans="1:7" x14ac:dyDescent="0.2">
      <c r="A1158" s="100">
        <v>9466382</v>
      </c>
      <c r="B1158" s="15" t="s">
        <v>3399</v>
      </c>
      <c r="C1158" s="15" t="s">
        <v>3676</v>
      </c>
      <c r="D1158" s="5">
        <v>500</v>
      </c>
      <c r="E1158" s="101">
        <v>8940975</v>
      </c>
      <c r="F1158" s="15" t="s">
        <v>344</v>
      </c>
      <c r="G1158" s="183" t="s">
        <v>1096</v>
      </c>
    </row>
    <row r="1159" spans="1:7" x14ac:dyDescent="0.2">
      <c r="A1159" s="100">
        <v>9467923</v>
      </c>
      <c r="B1159" s="15" t="s">
        <v>3602</v>
      </c>
      <c r="C1159" s="15" t="s">
        <v>1485</v>
      </c>
      <c r="D1159" s="5">
        <v>500</v>
      </c>
      <c r="E1159" s="101">
        <v>8940975</v>
      </c>
      <c r="F1159" s="15" t="s">
        <v>344</v>
      </c>
      <c r="G1159" s="183" t="s">
        <v>1104</v>
      </c>
    </row>
    <row r="1160" spans="1:7" x14ac:dyDescent="0.2">
      <c r="A1160" s="100">
        <v>9470579</v>
      </c>
      <c r="B1160" s="15" t="s">
        <v>301</v>
      </c>
      <c r="C1160" s="15" t="s">
        <v>185</v>
      </c>
      <c r="D1160" s="5">
        <v>500</v>
      </c>
      <c r="E1160" s="101">
        <v>8940975</v>
      </c>
      <c r="F1160" s="15" t="s">
        <v>344</v>
      </c>
      <c r="G1160" s="183" t="s">
        <v>1093</v>
      </c>
    </row>
    <row r="1161" spans="1:7" x14ac:dyDescent="0.2">
      <c r="A1161" s="100">
        <v>9470436</v>
      </c>
      <c r="B1161" s="15" t="s">
        <v>3581</v>
      </c>
      <c r="C1161" s="15" t="s">
        <v>239</v>
      </c>
      <c r="D1161" s="5">
        <v>504</v>
      </c>
      <c r="E1161" s="101">
        <v>8940975</v>
      </c>
      <c r="F1161" s="15" t="s">
        <v>344</v>
      </c>
      <c r="G1161" s="183" t="s">
        <v>1097</v>
      </c>
    </row>
    <row r="1162" spans="1:7" x14ac:dyDescent="0.2">
      <c r="A1162" s="100">
        <v>9470569</v>
      </c>
      <c r="B1162" s="15" t="s">
        <v>379</v>
      </c>
      <c r="C1162" s="15" t="s">
        <v>168</v>
      </c>
      <c r="D1162" s="5">
        <v>500</v>
      </c>
      <c r="E1162" s="101">
        <v>8940975</v>
      </c>
      <c r="F1162" s="15" t="s">
        <v>344</v>
      </c>
      <c r="G1162" s="183" t="s">
        <v>1093</v>
      </c>
    </row>
    <row r="1163" spans="1:7" x14ac:dyDescent="0.2">
      <c r="A1163" s="100">
        <v>9470470</v>
      </c>
      <c r="B1163" s="15" t="s">
        <v>3582</v>
      </c>
      <c r="C1163" s="15" t="s">
        <v>3583</v>
      </c>
      <c r="D1163" s="5">
        <v>500</v>
      </c>
      <c r="E1163" s="101">
        <v>8940975</v>
      </c>
      <c r="F1163" s="15" t="s">
        <v>344</v>
      </c>
      <c r="G1163" s="183" t="s">
        <v>1091</v>
      </c>
    </row>
    <row r="1164" spans="1:7" x14ac:dyDescent="0.2">
      <c r="A1164" s="100">
        <v>9470437</v>
      </c>
      <c r="B1164" s="15" t="s">
        <v>3582</v>
      </c>
      <c r="C1164" s="15" t="s">
        <v>1552</v>
      </c>
      <c r="D1164" s="5">
        <v>505</v>
      </c>
      <c r="E1164" s="101">
        <v>8940975</v>
      </c>
      <c r="F1164" s="15" t="s">
        <v>344</v>
      </c>
      <c r="G1164" s="183" t="s">
        <v>1097</v>
      </c>
    </row>
    <row r="1165" spans="1:7" x14ac:dyDescent="0.2">
      <c r="A1165" s="100">
        <v>9459554</v>
      </c>
      <c r="B1165" s="15" t="s">
        <v>1062</v>
      </c>
      <c r="C1165" s="15" t="s">
        <v>1063</v>
      </c>
      <c r="D1165" s="5">
        <v>600</v>
      </c>
      <c r="E1165" s="101">
        <v>8940975</v>
      </c>
      <c r="F1165" s="15" t="s">
        <v>344</v>
      </c>
      <c r="G1165" s="183" t="s">
        <v>1093</v>
      </c>
    </row>
    <row r="1166" spans="1:7" x14ac:dyDescent="0.2">
      <c r="A1166" s="100">
        <v>9466244</v>
      </c>
      <c r="B1166" s="15" t="s">
        <v>1795</v>
      </c>
      <c r="C1166" s="15" t="s">
        <v>234</v>
      </c>
      <c r="D1166" s="5">
        <v>500</v>
      </c>
      <c r="E1166" s="101">
        <v>8940975</v>
      </c>
      <c r="F1166" s="15" t="s">
        <v>344</v>
      </c>
      <c r="G1166" s="183" t="s">
        <v>1091</v>
      </c>
    </row>
    <row r="1167" spans="1:7" x14ac:dyDescent="0.2">
      <c r="A1167" s="100">
        <v>9470485</v>
      </c>
      <c r="B1167" s="15" t="s">
        <v>3603</v>
      </c>
      <c r="C1167" s="15" t="s">
        <v>258</v>
      </c>
      <c r="D1167" s="5">
        <v>500</v>
      </c>
      <c r="E1167" s="101">
        <v>8940975</v>
      </c>
      <c r="F1167" s="15" t="s">
        <v>344</v>
      </c>
      <c r="G1167" s="183" t="s">
        <v>1093</v>
      </c>
    </row>
    <row r="1168" spans="1:7" x14ac:dyDescent="0.2">
      <c r="A1168" s="100">
        <v>9466384</v>
      </c>
      <c r="B1168" s="15" t="s">
        <v>1962</v>
      </c>
      <c r="C1168" s="15" t="s">
        <v>176</v>
      </c>
      <c r="D1168" s="5">
        <v>534</v>
      </c>
      <c r="E1168" s="101">
        <v>8940975</v>
      </c>
      <c r="F1168" s="15" t="s">
        <v>344</v>
      </c>
      <c r="G1168" s="183" t="s">
        <v>1093</v>
      </c>
    </row>
    <row r="1169" spans="1:7" x14ac:dyDescent="0.2">
      <c r="A1169" s="100">
        <v>9466383</v>
      </c>
      <c r="B1169" s="15" t="s">
        <v>1797</v>
      </c>
      <c r="C1169" s="15" t="s">
        <v>277</v>
      </c>
      <c r="D1169" s="5">
        <v>571</v>
      </c>
      <c r="E1169" s="101">
        <v>8940975</v>
      </c>
      <c r="F1169" s="15" t="s">
        <v>344</v>
      </c>
      <c r="G1169" s="183" t="s">
        <v>1097</v>
      </c>
    </row>
    <row r="1170" spans="1:7" x14ac:dyDescent="0.2">
      <c r="A1170" s="100">
        <v>9468827</v>
      </c>
      <c r="B1170" s="15" t="s">
        <v>3507</v>
      </c>
      <c r="C1170" s="15" t="s">
        <v>3508</v>
      </c>
      <c r="D1170" s="5">
        <v>500</v>
      </c>
      <c r="E1170" s="101">
        <v>8940975</v>
      </c>
      <c r="F1170" s="15" t="s">
        <v>344</v>
      </c>
      <c r="G1170" s="183" t="s">
        <v>1104</v>
      </c>
    </row>
    <row r="1171" spans="1:7" x14ac:dyDescent="0.2">
      <c r="A1171" s="100">
        <v>9470483</v>
      </c>
      <c r="B1171" s="15" t="s">
        <v>3608</v>
      </c>
      <c r="C1171" s="15" t="s">
        <v>3609</v>
      </c>
      <c r="D1171" s="5">
        <v>512</v>
      </c>
      <c r="E1171" s="101">
        <v>8940975</v>
      </c>
      <c r="F1171" s="15" t="s">
        <v>344</v>
      </c>
      <c r="G1171" s="183" t="s">
        <v>1104</v>
      </c>
    </row>
    <row r="1172" spans="1:7" x14ac:dyDescent="0.2">
      <c r="A1172" s="100">
        <v>9470116</v>
      </c>
      <c r="B1172" s="15" t="s">
        <v>3526</v>
      </c>
      <c r="C1172" s="15" t="s">
        <v>3527</v>
      </c>
      <c r="D1172" s="5">
        <v>500</v>
      </c>
      <c r="E1172" s="101">
        <v>8940975</v>
      </c>
      <c r="F1172" s="15" t="s">
        <v>344</v>
      </c>
      <c r="G1172" s="183" t="s">
        <v>1091</v>
      </c>
    </row>
    <row r="1173" spans="1:7" x14ac:dyDescent="0.2">
      <c r="A1173" s="100">
        <v>9470435</v>
      </c>
      <c r="B1173" s="15" t="s">
        <v>3590</v>
      </c>
      <c r="C1173" s="15" t="s">
        <v>716</v>
      </c>
      <c r="D1173" s="5">
        <v>500</v>
      </c>
      <c r="E1173" s="101">
        <v>8940975</v>
      </c>
      <c r="F1173" s="15" t="s">
        <v>344</v>
      </c>
      <c r="G1173" s="183" t="s">
        <v>1097</v>
      </c>
    </row>
    <row r="1174" spans="1:7" x14ac:dyDescent="0.2">
      <c r="A1174" s="100">
        <v>9470438</v>
      </c>
      <c r="B1174" s="15" t="s">
        <v>3590</v>
      </c>
      <c r="C1174" s="15" t="s">
        <v>183</v>
      </c>
      <c r="D1174" s="5">
        <v>500</v>
      </c>
      <c r="E1174" s="101">
        <v>8940975</v>
      </c>
      <c r="F1174" s="15" t="s">
        <v>344</v>
      </c>
      <c r="G1174" s="183" t="s">
        <v>1097</v>
      </c>
    </row>
    <row r="1175" spans="1:7" x14ac:dyDescent="0.2">
      <c r="A1175" s="100">
        <v>9469544</v>
      </c>
      <c r="B1175" s="15" t="s">
        <v>2133</v>
      </c>
      <c r="C1175" s="15" t="s">
        <v>2134</v>
      </c>
      <c r="D1175" s="5">
        <v>500</v>
      </c>
      <c r="E1175" s="101">
        <v>8940033</v>
      </c>
      <c r="F1175" s="15" t="s">
        <v>2125</v>
      </c>
      <c r="G1175" s="183" t="s">
        <v>1093</v>
      </c>
    </row>
    <row r="1176" spans="1:7" x14ac:dyDescent="0.2">
      <c r="A1176" s="100">
        <v>9469198</v>
      </c>
      <c r="B1176" s="15" t="s">
        <v>2135</v>
      </c>
      <c r="C1176" s="15" t="s">
        <v>2136</v>
      </c>
      <c r="D1176" s="5">
        <v>500</v>
      </c>
      <c r="E1176" s="101">
        <v>8940033</v>
      </c>
      <c r="F1176" s="15" t="s">
        <v>2125</v>
      </c>
      <c r="G1176" s="183" t="s">
        <v>1100</v>
      </c>
    </row>
    <row r="1177" spans="1:7" x14ac:dyDescent="0.2">
      <c r="A1177" s="100">
        <v>9461996</v>
      </c>
      <c r="B1177" s="15" t="s">
        <v>1357</v>
      </c>
      <c r="C1177" s="15" t="s">
        <v>1358</v>
      </c>
      <c r="D1177" s="5">
        <v>500</v>
      </c>
      <c r="E1177" s="101">
        <v>8940033</v>
      </c>
      <c r="F1177" s="15" t="s">
        <v>2125</v>
      </c>
      <c r="G1177" s="183" t="s">
        <v>1108</v>
      </c>
    </row>
    <row r="1178" spans="1:7" x14ac:dyDescent="0.2">
      <c r="A1178" s="100">
        <v>9467087</v>
      </c>
      <c r="B1178" s="15" t="s">
        <v>1359</v>
      </c>
      <c r="C1178" s="15" t="s">
        <v>178</v>
      </c>
      <c r="D1178" s="5">
        <v>500</v>
      </c>
      <c r="E1178" s="101">
        <v>8940033</v>
      </c>
      <c r="F1178" s="15" t="s">
        <v>2125</v>
      </c>
      <c r="G1178" s="183" t="s">
        <v>1108</v>
      </c>
    </row>
    <row r="1179" spans="1:7" x14ac:dyDescent="0.2">
      <c r="A1179" s="100">
        <v>9463954</v>
      </c>
      <c r="B1179" s="15" t="s">
        <v>734</v>
      </c>
      <c r="C1179" s="15" t="s">
        <v>187</v>
      </c>
      <c r="D1179" s="5">
        <v>500</v>
      </c>
      <c r="E1179" s="101">
        <v>8940033</v>
      </c>
      <c r="F1179" s="15" t="s">
        <v>2125</v>
      </c>
      <c r="G1179" s="183" t="s">
        <v>1106</v>
      </c>
    </row>
    <row r="1180" spans="1:7" x14ac:dyDescent="0.2">
      <c r="A1180" s="100">
        <v>9467515</v>
      </c>
      <c r="B1180" s="15" t="s">
        <v>1371</v>
      </c>
      <c r="C1180" s="15" t="s">
        <v>194</v>
      </c>
      <c r="D1180" s="5">
        <v>500</v>
      </c>
      <c r="E1180" s="101">
        <v>8940033</v>
      </c>
      <c r="F1180" s="15" t="s">
        <v>2125</v>
      </c>
      <c r="G1180" s="183" t="s">
        <v>1104</v>
      </c>
    </row>
    <row r="1181" spans="1:7" x14ac:dyDescent="0.2">
      <c r="A1181" s="100">
        <v>9469313</v>
      </c>
      <c r="B1181" s="15" t="s">
        <v>2194</v>
      </c>
      <c r="C1181" s="15" t="s">
        <v>2195</v>
      </c>
      <c r="D1181" s="5">
        <v>500</v>
      </c>
      <c r="E1181" s="101">
        <v>8940033</v>
      </c>
      <c r="F1181" s="15" t="s">
        <v>2125</v>
      </c>
      <c r="G1181" s="183" t="s">
        <v>1093</v>
      </c>
    </row>
    <row r="1182" spans="1:7" x14ac:dyDescent="0.2">
      <c r="A1182" s="100">
        <v>9465599</v>
      </c>
      <c r="B1182" s="15" t="s">
        <v>1375</v>
      </c>
      <c r="C1182" s="15" t="s">
        <v>197</v>
      </c>
      <c r="D1182" s="5">
        <v>500</v>
      </c>
      <c r="E1182" s="101">
        <v>8940033</v>
      </c>
      <c r="F1182" s="15" t="s">
        <v>2125</v>
      </c>
      <c r="G1182" s="183" t="s">
        <v>1093</v>
      </c>
    </row>
    <row r="1183" spans="1:7" x14ac:dyDescent="0.2">
      <c r="A1183" s="100">
        <v>9469406</v>
      </c>
      <c r="B1183" s="15" t="s">
        <v>2212</v>
      </c>
      <c r="C1183" s="15" t="s">
        <v>2213</v>
      </c>
      <c r="D1183" s="5">
        <v>500</v>
      </c>
      <c r="E1183" s="101">
        <v>8940033</v>
      </c>
      <c r="F1183" s="15" t="s">
        <v>2125</v>
      </c>
      <c r="G1183" s="183" t="s">
        <v>1106</v>
      </c>
    </row>
    <row r="1184" spans="1:7" x14ac:dyDescent="0.2">
      <c r="A1184" s="100">
        <v>9469292</v>
      </c>
      <c r="B1184" s="15" t="s">
        <v>2214</v>
      </c>
      <c r="C1184" s="15" t="s">
        <v>2215</v>
      </c>
      <c r="D1184" s="5">
        <v>500</v>
      </c>
      <c r="E1184" s="101">
        <v>8940033</v>
      </c>
      <c r="F1184" s="15" t="s">
        <v>2125</v>
      </c>
      <c r="G1184" s="183" t="s">
        <v>1093</v>
      </c>
    </row>
    <row r="1185" spans="1:7" x14ac:dyDescent="0.2">
      <c r="A1185" s="100">
        <v>9465604</v>
      </c>
      <c r="B1185" s="15" t="s">
        <v>1380</v>
      </c>
      <c r="C1185" s="15" t="s">
        <v>617</v>
      </c>
      <c r="D1185" s="5">
        <v>500</v>
      </c>
      <c r="E1185" s="101">
        <v>8940033</v>
      </c>
      <c r="F1185" s="15" t="s">
        <v>2125</v>
      </c>
      <c r="G1185" s="183" t="s">
        <v>1100</v>
      </c>
    </row>
    <row r="1186" spans="1:7" x14ac:dyDescent="0.2">
      <c r="A1186" s="100">
        <v>9465922</v>
      </c>
      <c r="B1186" s="15" t="s">
        <v>835</v>
      </c>
      <c r="C1186" s="15" t="s">
        <v>168</v>
      </c>
      <c r="D1186" s="5">
        <v>500</v>
      </c>
      <c r="E1186" s="101">
        <v>8940033</v>
      </c>
      <c r="F1186" s="15" t="s">
        <v>2125</v>
      </c>
      <c r="G1186" s="183" t="s">
        <v>1100</v>
      </c>
    </row>
    <row r="1187" spans="1:7" x14ac:dyDescent="0.2">
      <c r="A1187" s="100">
        <v>9465923</v>
      </c>
      <c r="B1187" s="15" t="s">
        <v>835</v>
      </c>
      <c r="C1187" s="15" t="s">
        <v>445</v>
      </c>
      <c r="D1187" s="5">
        <v>500</v>
      </c>
      <c r="E1187" s="101">
        <v>8940033</v>
      </c>
      <c r="F1187" s="15" t="s">
        <v>2125</v>
      </c>
      <c r="G1187" s="183" t="s">
        <v>1093</v>
      </c>
    </row>
    <row r="1188" spans="1:7" x14ac:dyDescent="0.2">
      <c r="A1188" s="100">
        <v>9462002</v>
      </c>
      <c r="B1188" s="15" t="s">
        <v>999</v>
      </c>
      <c r="C1188" s="15" t="s">
        <v>444</v>
      </c>
      <c r="D1188" s="5">
        <v>500</v>
      </c>
      <c r="E1188" s="101">
        <v>8940033</v>
      </c>
      <c r="F1188" s="15" t="s">
        <v>2125</v>
      </c>
      <c r="G1188" s="183" t="s">
        <v>1093</v>
      </c>
    </row>
    <row r="1189" spans="1:7" x14ac:dyDescent="0.2">
      <c r="A1189" s="100">
        <v>9467084</v>
      </c>
      <c r="B1189" s="15" t="s">
        <v>1387</v>
      </c>
      <c r="C1189" s="15" t="s">
        <v>249</v>
      </c>
      <c r="D1189" s="5">
        <v>500</v>
      </c>
      <c r="E1189" s="101">
        <v>8940033</v>
      </c>
      <c r="F1189" s="15" t="s">
        <v>2125</v>
      </c>
      <c r="G1189" s="183" t="s">
        <v>1091</v>
      </c>
    </row>
    <row r="1190" spans="1:7" x14ac:dyDescent="0.2">
      <c r="A1190" s="100">
        <v>9463901</v>
      </c>
      <c r="B1190" s="15" t="s">
        <v>656</v>
      </c>
      <c r="C1190" s="15" t="s">
        <v>622</v>
      </c>
      <c r="D1190" s="5">
        <v>692</v>
      </c>
      <c r="E1190" s="101">
        <v>8940033</v>
      </c>
      <c r="F1190" s="15" t="s">
        <v>2125</v>
      </c>
      <c r="G1190" s="183" t="s">
        <v>1091</v>
      </c>
    </row>
    <row r="1191" spans="1:7" x14ac:dyDescent="0.2">
      <c r="A1191" s="100">
        <v>9461313</v>
      </c>
      <c r="B1191" s="15" t="s">
        <v>562</v>
      </c>
      <c r="C1191" s="15" t="s">
        <v>253</v>
      </c>
      <c r="D1191" s="5">
        <v>917</v>
      </c>
      <c r="E1191" s="101">
        <v>8940033</v>
      </c>
      <c r="F1191" s="15" t="s">
        <v>2125</v>
      </c>
      <c r="G1191" s="183" t="s">
        <v>1100</v>
      </c>
    </row>
    <row r="1192" spans="1:7" x14ac:dyDescent="0.2">
      <c r="A1192" s="100">
        <v>9462004</v>
      </c>
      <c r="B1192" s="15" t="s">
        <v>562</v>
      </c>
      <c r="C1192" s="15" t="s">
        <v>289</v>
      </c>
      <c r="D1192" s="5">
        <v>548</v>
      </c>
      <c r="E1192" s="101">
        <v>8940033</v>
      </c>
      <c r="F1192" s="15" t="s">
        <v>2125</v>
      </c>
      <c r="G1192" s="183" t="s">
        <v>1093</v>
      </c>
    </row>
    <row r="1193" spans="1:7" x14ac:dyDescent="0.2">
      <c r="A1193" s="100">
        <v>9465605</v>
      </c>
      <c r="B1193" s="15" t="s">
        <v>1403</v>
      </c>
      <c r="C1193" s="15" t="s">
        <v>1404</v>
      </c>
      <c r="D1193" s="5">
        <v>500</v>
      </c>
      <c r="E1193" s="101">
        <v>8940033</v>
      </c>
      <c r="F1193" s="15" t="s">
        <v>2125</v>
      </c>
      <c r="G1193" s="183" t="s">
        <v>1100</v>
      </c>
    </row>
    <row r="1194" spans="1:7" x14ac:dyDescent="0.2">
      <c r="A1194" s="100">
        <v>9461302</v>
      </c>
      <c r="B1194" s="15" t="s">
        <v>2273</v>
      </c>
      <c r="C1194" s="15" t="s">
        <v>617</v>
      </c>
      <c r="D1194" s="5">
        <v>500</v>
      </c>
      <c r="E1194" s="101">
        <v>8940033</v>
      </c>
      <c r="F1194" s="15" t="s">
        <v>2125</v>
      </c>
      <c r="G1194" s="183" t="s">
        <v>1104</v>
      </c>
    </row>
    <row r="1195" spans="1:7" x14ac:dyDescent="0.2">
      <c r="A1195" s="100">
        <v>9465451</v>
      </c>
      <c r="B1195" s="15" t="s">
        <v>1405</v>
      </c>
      <c r="C1195" s="15" t="s">
        <v>1406</v>
      </c>
      <c r="D1195" s="5">
        <v>500</v>
      </c>
      <c r="E1195" s="101">
        <v>8940033</v>
      </c>
      <c r="F1195" s="15" t="s">
        <v>2125</v>
      </c>
      <c r="G1195" s="183" t="s">
        <v>1093</v>
      </c>
    </row>
    <row r="1196" spans="1:7" x14ac:dyDescent="0.2">
      <c r="A1196" s="100">
        <v>9460043</v>
      </c>
      <c r="B1196" s="15" t="s">
        <v>742</v>
      </c>
      <c r="C1196" s="15" t="s">
        <v>167</v>
      </c>
      <c r="D1196" s="5">
        <v>500</v>
      </c>
      <c r="E1196" s="101">
        <v>8940033</v>
      </c>
      <c r="F1196" s="15" t="s">
        <v>2125</v>
      </c>
      <c r="G1196" s="183" t="s">
        <v>1106</v>
      </c>
    </row>
    <row r="1197" spans="1:7" x14ac:dyDescent="0.2">
      <c r="A1197" s="100">
        <v>9467086</v>
      </c>
      <c r="B1197" s="15" t="s">
        <v>1410</v>
      </c>
      <c r="C1197" s="15" t="s">
        <v>1411</v>
      </c>
      <c r="D1197" s="5">
        <v>500</v>
      </c>
      <c r="E1197" s="101">
        <v>8940033</v>
      </c>
      <c r="F1197" s="15" t="s">
        <v>2125</v>
      </c>
      <c r="G1197" s="183" t="s">
        <v>1132</v>
      </c>
    </row>
    <row r="1198" spans="1:7" x14ac:dyDescent="0.2">
      <c r="A1198" s="100">
        <v>9469765</v>
      </c>
      <c r="B1198" s="15" t="s">
        <v>2304</v>
      </c>
      <c r="C1198" s="15" t="s">
        <v>2056</v>
      </c>
      <c r="D1198" s="5">
        <v>500</v>
      </c>
      <c r="E1198" s="101">
        <v>8940033</v>
      </c>
      <c r="F1198" s="15" t="s">
        <v>2125</v>
      </c>
      <c r="G1198" s="183" t="s">
        <v>1096</v>
      </c>
    </row>
    <row r="1199" spans="1:7" x14ac:dyDescent="0.2">
      <c r="A1199" s="100">
        <v>9469371</v>
      </c>
      <c r="B1199" s="15" t="s">
        <v>843</v>
      </c>
      <c r="C1199" s="15" t="s">
        <v>2307</v>
      </c>
      <c r="D1199" s="5">
        <v>500</v>
      </c>
      <c r="E1199" s="101">
        <v>8940033</v>
      </c>
      <c r="F1199" s="15" t="s">
        <v>2125</v>
      </c>
      <c r="G1199" s="183" t="s">
        <v>1097</v>
      </c>
    </row>
    <row r="1200" spans="1:7" x14ac:dyDescent="0.2">
      <c r="A1200" s="100">
        <v>9467078</v>
      </c>
      <c r="B1200" s="15" t="s">
        <v>1418</v>
      </c>
      <c r="C1200" s="15" t="s">
        <v>423</v>
      </c>
      <c r="D1200" s="5">
        <v>500</v>
      </c>
      <c r="E1200" s="101">
        <v>8940033</v>
      </c>
      <c r="F1200" s="15" t="s">
        <v>2125</v>
      </c>
      <c r="G1200" s="183" t="s">
        <v>1104</v>
      </c>
    </row>
    <row r="1201" spans="1:7" x14ac:dyDescent="0.2">
      <c r="A1201" s="100">
        <v>9469505</v>
      </c>
      <c r="B1201" s="15" t="s">
        <v>2312</v>
      </c>
      <c r="C1201" s="15" t="s">
        <v>175</v>
      </c>
      <c r="D1201" s="5">
        <v>500</v>
      </c>
      <c r="E1201" s="101">
        <v>8940033</v>
      </c>
      <c r="F1201" s="15" t="s">
        <v>2125</v>
      </c>
      <c r="G1201" s="183" t="s">
        <v>1096</v>
      </c>
    </row>
    <row r="1202" spans="1:7" x14ac:dyDescent="0.2">
      <c r="A1202" s="100">
        <v>9469506</v>
      </c>
      <c r="B1202" s="15" t="s">
        <v>2312</v>
      </c>
      <c r="C1202" s="15" t="s">
        <v>1932</v>
      </c>
      <c r="D1202" s="5">
        <v>500</v>
      </c>
      <c r="E1202" s="101">
        <v>8940033</v>
      </c>
      <c r="F1202" s="15" t="s">
        <v>2125</v>
      </c>
      <c r="G1202" s="183" t="s">
        <v>1096</v>
      </c>
    </row>
    <row r="1203" spans="1:7" x14ac:dyDescent="0.2">
      <c r="A1203" s="100">
        <v>9461502</v>
      </c>
      <c r="B1203" s="15" t="s">
        <v>817</v>
      </c>
      <c r="C1203" s="15" t="s">
        <v>176</v>
      </c>
      <c r="D1203" s="5">
        <v>1221</v>
      </c>
      <c r="E1203" s="101">
        <v>8940033</v>
      </c>
      <c r="F1203" s="15" t="s">
        <v>2125</v>
      </c>
      <c r="G1203" s="183" t="s">
        <v>1091</v>
      </c>
    </row>
    <row r="1204" spans="1:7" x14ac:dyDescent="0.2">
      <c r="A1204" s="100">
        <v>9469296</v>
      </c>
      <c r="B1204" s="15" t="s">
        <v>2325</v>
      </c>
      <c r="C1204" s="15" t="s">
        <v>532</v>
      </c>
      <c r="D1204" s="5">
        <v>500</v>
      </c>
      <c r="E1204" s="101">
        <v>8940033</v>
      </c>
      <c r="F1204" s="15" t="s">
        <v>2125</v>
      </c>
      <c r="G1204" s="183" t="s">
        <v>1097</v>
      </c>
    </row>
    <row r="1205" spans="1:7" x14ac:dyDescent="0.2">
      <c r="A1205" s="100">
        <v>9469291</v>
      </c>
      <c r="B1205" s="15" t="s">
        <v>2330</v>
      </c>
      <c r="C1205" s="15" t="s">
        <v>1834</v>
      </c>
      <c r="D1205" s="5">
        <v>500</v>
      </c>
      <c r="E1205" s="101">
        <v>8940033</v>
      </c>
      <c r="F1205" s="15" t="s">
        <v>2125</v>
      </c>
      <c r="G1205" s="183" t="s">
        <v>1093</v>
      </c>
    </row>
    <row r="1206" spans="1:7" x14ac:dyDescent="0.2">
      <c r="A1206" s="100">
        <v>9462017</v>
      </c>
      <c r="B1206" s="15" t="s">
        <v>566</v>
      </c>
      <c r="C1206" s="15" t="s">
        <v>249</v>
      </c>
      <c r="D1206" s="5">
        <v>931</v>
      </c>
      <c r="E1206" s="101">
        <v>8940033</v>
      </c>
      <c r="F1206" s="15" t="s">
        <v>2125</v>
      </c>
      <c r="G1206" s="183" t="s">
        <v>1091</v>
      </c>
    </row>
    <row r="1207" spans="1:7" x14ac:dyDescent="0.2">
      <c r="A1207" s="100">
        <v>9467126</v>
      </c>
      <c r="B1207" s="15" t="s">
        <v>1469</v>
      </c>
      <c r="C1207" s="15" t="s">
        <v>1470</v>
      </c>
      <c r="D1207" s="5">
        <v>500</v>
      </c>
      <c r="E1207" s="101">
        <v>8940033</v>
      </c>
      <c r="F1207" s="15" t="s">
        <v>2125</v>
      </c>
      <c r="G1207" s="183" t="s">
        <v>1093</v>
      </c>
    </row>
    <row r="1208" spans="1:7" x14ac:dyDescent="0.2">
      <c r="A1208" s="100">
        <v>9470425</v>
      </c>
      <c r="B1208" s="15" t="s">
        <v>3555</v>
      </c>
      <c r="C1208" s="15" t="s">
        <v>209</v>
      </c>
      <c r="D1208" s="5">
        <v>500</v>
      </c>
      <c r="E1208" s="101">
        <v>8940033</v>
      </c>
      <c r="F1208" s="15" t="s">
        <v>2125</v>
      </c>
      <c r="G1208" s="183" t="s">
        <v>1097</v>
      </c>
    </row>
    <row r="1209" spans="1:7" x14ac:dyDescent="0.2">
      <c r="A1209" s="100">
        <v>9466918</v>
      </c>
      <c r="B1209" s="15" t="s">
        <v>1479</v>
      </c>
      <c r="C1209" s="15" t="s">
        <v>253</v>
      </c>
      <c r="D1209" s="5">
        <v>500</v>
      </c>
      <c r="E1209" s="101">
        <v>8940033</v>
      </c>
      <c r="F1209" s="15" t="s">
        <v>2125</v>
      </c>
      <c r="G1209" s="183" t="s">
        <v>1108</v>
      </c>
    </row>
    <row r="1210" spans="1:7" x14ac:dyDescent="0.2">
      <c r="A1210" s="100">
        <v>9462021</v>
      </c>
      <c r="B1210" s="15" t="s">
        <v>1484</v>
      </c>
      <c r="C1210" s="15" t="s">
        <v>2426</v>
      </c>
      <c r="D1210" s="5">
        <v>500</v>
      </c>
      <c r="E1210" s="101">
        <v>8940033</v>
      </c>
      <c r="F1210" s="15" t="s">
        <v>2125</v>
      </c>
      <c r="G1210" s="183" t="s">
        <v>1093</v>
      </c>
    </row>
    <row r="1211" spans="1:7" x14ac:dyDescent="0.2">
      <c r="A1211" s="100">
        <v>9456656</v>
      </c>
      <c r="B1211" s="15" t="s">
        <v>2428</v>
      </c>
      <c r="C1211" s="15" t="s">
        <v>286</v>
      </c>
      <c r="D1211" s="5">
        <v>918</v>
      </c>
      <c r="E1211" s="101">
        <v>8940033</v>
      </c>
      <c r="F1211" s="15" t="s">
        <v>2125</v>
      </c>
      <c r="G1211" s="183" t="s">
        <v>1106</v>
      </c>
    </row>
    <row r="1212" spans="1:7" x14ac:dyDescent="0.2">
      <c r="A1212" s="100">
        <v>9462023</v>
      </c>
      <c r="B1212" s="15" t="s">
        <v>618</v>
      </c>
      <c r="C1212" s="15" t="s">
        <v>354</v>
      </c>
      <c r="D1212" s="5">
        <v>716</v>
      </c>
      <c r="E1212" s="101">
        <v>8940033</v>
      </c>
      <c r="F1212" s="15" t="s">
        <v>2125</v>
      </c>
      <c r="G1212" s="183" t="s">
        <v>1104</v>
      </c>
    </row>
    <row r="1213" spans="1:7" x14ac:dyDescent="0.2">
      <c r="A1213" s="100">
        <v>9467420</v>
      </c>
      <c r="B1213" s="15" t="s">
        <v>618</v>
      </c>
      <c r="C1213" s="15" t="s">
        <v>179</v>
      </c>
      <c r="D1213" s="5">
        <v>500</v>
      </c>
      <c r="E1213" s="101">
        <v>8940033</v>
      </c>
      <c r="F1213" s="15" t="s">
        <v>2125</v>
      </c>
      <c r="G1213" s="183" t="s">
        <v>1097</v>
      </c>
    </row>
    <row r="1214" spans="1:7" x14ac:dyDescent="0.2">
      <c r="A1214" s="100">
        <v>9458835</v>
      </c>
      <c r="B1214" s="15" t="s">
        <v>1143</v>
      </c>
      <c r="C1214" s="15" t="s">
        <v>319</v>
      </c>
      <c r="D1214" s="5">
        <v>507</v>
      </c>
      <c r="E1214" s="101">
        <v>8940033</v>
      </c>
      <c r="F1214" s="15" t="s">
        <v>2125</v>
      </c>
      <c r="G1214" s="183" t="s">
        <v>1108</v>
      </c>
    </row>
    <row r="1215" spans="1:7" x14ac:dyDescent="0.2">
      <c r="A1215" s="100">
        <v>9469366</v>
      </c>
      <c r="B1215" s="15" t="s">
        <v>2441</v>
      </c>
      <c r="C1215" s="15" t="s">
        <v>2442</v>
      </c>
      <c r="D1215" s="5">
        <v>500</v>
      </c>
      <c r="E1215" s="101">
        <v>8940033</v>
      </c>
      <c r="F1215" s="15" t="s">
        <v>2125</v>
      </c>
      <c r="G1215" s="183" t="s">
        <v>1096</v>
      </c>
    </row>
    <row r="1216" spans="1:7" x14ac:dyDescent="0.2">
      <c r="A1216" s="100">
        <v>9456524</v>
      </c>
      <c r="B1216" s="15" t="s">
        <v>322</v>
      </c>
      <c r="C1216" s="15" t="s">
        <v>282</v>
      </c>
      <c r="D1216" s="5">
        <v>1086</v>
      </c>
      <c r="E1216" s="101">
        <v>8940033</v>
      </c>
      <c r="F1216" s="15" t="s">
        <v>2125</v>
      </c>
      <c r="G1216" s="183" t="s">
        <v>1106</v>
      </c>
    </row>
    <row r="1217" spans="1:7" x14ac:dyDescent="0.2">
      <c r="A1217" s="100">
        <v>9469350</v>
      </c>
      <c r="B1217" s="15" t="s">
        <v>1496</v>
      </c>
      <c r="C1217" s="15" t="s">
        <v>248</v>
      </c>
      <c r="D1217" s="5">
        <v>500</v>
      </c>
      <c r="E1217" s="101">
        <v>8940033</v>
      </c>
      <c r="F1217" s="15" t="s">
        <v>2125</v>
      </c>
      <c r="G1217" s="183" t="s">
        <v>1097</v>
      </c>
    </row>
    <row r="1218" spans="1:7" x14ac:dyDescent="0.2">
      <c r="A1218" s="100">
        <v>9467183</v>
      </c>
      <c r="B1218" s="15" t="s">
        <v>1496</v>
      </c>
      <c r="C1218" s="15" t="s">
        <v>281</v>
      </c>
      <c r="D1218" s="5">
        <v>500</v>
      </c>
      <c r="E1218" s="101">
        <v>8940033</v>
      </c>
      <c r="F1218" s="15" t="s">
        <v>2125</v>
      </c>
      <c r="G1218" s="183" t="s">
        <v>1104</v>
      </c>
    </row>
    <row r="1219" spans="1:7" x14ac:dyDescent="0.2">
      <c r="A1219" s="100">
        <v>9465610</v>
      </c>
      <c r="B1219" s="15" t="s">
        <v>1497</v>
      </c>
      <c r="C1219" s="15" t="s">
        <v>1008</v>
      </c>
      <c r="D1219" s="5">
        <v>500</v>
      </c>
      <c r="E1219" s="101">
        <v>8940033</v>
      </c>
      <c r="F1219" s="15" t="s">
        <v>2125</v>
      </c>
      <c r="G1219" s="183" t="s">
        <v>1096</v>
      </c>
    </row>
    <row r="1220" spans="1:7" x14ac:dyDescent="0.2">
      <c r="A1220" s="100">
        <v>9463950</v>
      </c>
      <c r="B1220" s="15" t="s">
        <v>751</v>
      </c>
      <c r="C1220" s="15" t="s">
        <v>752</v>
      </c>
      <c r="D1220" s="5">
        <v>500</v>
      </c>
      <c r="E1220" s="101">
        <v>8940033</v>
      </c>
      <c r="F1220" s="15" t="s">
        <v>2125</v>
      </c>
      <c r="G1220" s="183" t="s">
        <v>1091</v>
      </c>
    </row>
    <row r="1221" spans="1:7" x14ac:dyDescent="0.2">
      <c r="A1221" s="100">
        <v>9467511</v>
      </c>
      <c r="B1221" s="15" t="s">
        <v>1506</v>
      </c>
      <c r="C1221" s="15" t="s">
        <v>1507</v>
      </c>
      <c r="D1221" s="5">
        <v>500</v>
      </c>
      <c r="E1221" s="101">
        <v>8940033</v>
      </c>
      <c r="F1221" s="15" t="s">
        <v>2125</v>
      </c>
      <c r="G1221" s="183" t="s">
        <v>1097</v>
      </c>
    </row>
    <row r="1222" spans="1:7" x14ac:dyDescent="0.2">
      <c r="A1222" s="100">
        <v>9469378</v>
      </c>
      <c r="B1222" s="15" t="s">
        <v>1512</v>
      </c>
      <c r="C1222" s="15" t="s">
        <v>2476</v>
      </c>
      <c r="D1222" s="5">
        <v>500</v>
      </c>
      <c r="E1222" s="101">
        <v>8940033</v>
      </c>
      <c r="F1222" s="15" t="s">
        <v>2125</v>
      </c>
      <c r="G1222" s="183" t="s">
        <v>1097</v>
      </c>
    </row>
    <row r="1223" spans="1:7" x14ac:dyDescent="0.2">
      <c r="A1223" s="100">
        <v>9461391</v>
      </c>
      <c r="B1223" s="15" t="s">
        <v>2477</v>
      </c>
      <c r="C1223" s="15" t="s">
        <v>178</v>
      </c>
      <c r="D1223" s="5">
        <v>500</v>
      </c>
      <c r="E1223" s="101">
        <v>8940033</v>
      </c>
      <c r="F1223" s="15" t="s">
        <v>2125</v>
      </c>
      <c r="G1223" s="183" t="s">
        <v>1114</v>
      </c>
    </row>
    <row r="1224" spans="1:7" x14ac:dyDescent="0.2">
      <c r="A1224" s="100">
        <v>9463939</v>
      </c>
      <c r="B1224" s="15" t="s">
        <v>1514</v>
      </c>
      <c r="C1224" s="15" t="s">
        <v>539</v>
      </c>
      <c r="D1224" s="5">
        <v>500</v>
      </c>
      <c r="E1224" s="101">
        <v>8940033</v>
      </c>
      <c r="F1224" s="15" t="s">
        <v>2125</v>
      </c>
      <c r="G1224" s="183" t="s">
        <v>1100</v>
      </c>
    </row>
    <row r="1225" spans="1:7" x14ac:dyDescent="0.2">
      <c r="A1225" s="100">
        <v>9467098</v>
      </c>
      <c r="B1225" s="15" t="s">
        <v>1514</v>
      </c>
      <c r="C1225" s="15" t="s">
        <v>210</v>
      </c>
      <c r="D1225" s="5">
        <v>500</v>
      </c>
      <c r="E1225" s="101">
        <v>8940033</v>
      </c>
      <c r="F1225" s="15" t="s">
        <v>2125</v>
      </c>
      <c r="G1225" s="183" t="s">
        <v>1106</v>
      </c>
    </row>
    <row r="1226" spans="1:7" x14ac:dyDescent="0.2">
      <c r="A1226" s="100">
        <v>9462032</v>
      </c>
      <c r="B1226" s="15" t="s">
        <v>2480</v>
      </c>
      <c r="C1226" s="15" t="s">
        <v>2481</v>
      </c>
      <c r="D1226" s="5">
        <v>500</v>
      </c>
      <c r="E1226" s="101">
        <v>8940033</v>
      </c>
      <c r="F1226" s="15" t="s">
        <v>2125</v>
      </c>
      <c r="G1226" s="183" t="s">
        <v>1093</v>
      </c>
    </row>
    <row r="1227" spans="1:7" x14ac:dyDescent="0.2">
      <c r="A1227" s="100">
        <v>9460055</v>
      </c>
      <c r="B1227" s="15" t="s">
        <v>2485</v>
      </c>
      <c r="C1227" s="15" t="s">
        <v>2486</v>
      </c>
      <c r="D1227" s="5">
        <v>500</v>
      </c>
      <c r="E1227" s="101">
        <v>8940033</v>
      </c>
      <c r="F1227" s="15" t="s">
        <v>2125</v>
      </c>
      <c r="G1227" s="183" t="s">
        <v>1108</v>
      </c>
    </row>
    <row r="1228" spans="1:7" x14ac:dyDescent="0.2">
      <c r="A1228" s="100">
        <v>9466917</v>
      </c>
      <c r="B1228" s="15" t="s">
        <v>1525</v>
      </c>
      <c r="C1228" s="15" t="s">
        <v>611</v>
      </c>
      <c r="D1228" s="5">
        <v>500</v>
      </c>
      <c r="E1228" s="101">
        <v>8940033</v>
      </c>
      <c r="F1228" s="15" t="s">
        <v>2125</v>
      </c>
      <c r="G1228" s="183" t="s">
        <v>1091</v>
      </c>
    </row>
    <row r="1229" spans="1:7" x14ac:dyDescent="0.2">
      <c r="A1229" s="100">
        <v>9469913</v>
      </c>
      <c r="B1229" s="15" t="s">
        <v>2500</v>
      </c>
      <c r="C1229" s="15" t="s">
        <v>1485</v>
      </c>
      <c r="D1229" s="5">
        <v>500</v>
      </c>
      <c r="E1229" s="101">
        <v>8940033</v>
      </c>
      <c r="F1229" s="15" t="s">
        <v>2125</v>
      </c>
      <c r="G1229" s="183" t="s">
        <v>1093</v>
      </c>
    </row>
    <row r="1230" spans="1:7" x14ac:dyDescent="0.2">
      <c r="A1230" s="100">
        <v>9469293</v>
      </c>
      <c r="B1230" s="15" t="s">
        <v>2507</v>
      </c>
      <c r="C1230" s="15" t="s">
        <v>1745</v>
      </c>
      <c r="D1230" s="5">
        <v>500</v>
      </c>
      <c r="E1230" s="101">
        <v>8940033</v>
      </c>
      <c r="F1230" s="15" t="s">
        <v>2125</v>
      </c>
      <c r="G1230" s="183" t="s">
        <v>1096</v>
      </c>
    </row>
    <row r="1231" spans="1:7" x14ac:dyDescent="0.2">
      <c r="A1231" s="100">
        <v>9467413</v>
      </c>
      <c r="B1231" s="15" t="s">
        <v>1530</v>
      </c>
      <c r="C1231" s="15" t="s">
        <v>210</v>
      </c>
      <c r="D1231" s="5">
        <v>500</v>
      </c>
      <c r="E1231" s="101">
        <v>8940033</v>
      </c>
      <c r="F1231" s="15" t="s">
        <v>2125</v>
      </c>
      <c r="G1231" s="183" t="s">
        <v>1093</v>
      </c>
    </row>
    <row r="1232" spans="1:7" x14ac:dyDescent="0.2">
      <c r="A1232" s="100">
        <v>9470423</v>
      </c>
      <c r="B1232" s="15" t="s">
        <v>3561</v>
      </c>
      <c r="C1232" s="15" t="s">
        <v>254</v>
      </c>
      <c r="D1232" s="5">
        <v>500</v>
      </c>
      <c r="E1232" s="101">
        <v>8940033</v>
      </c>
      <c r="F1232" s="15" t="s">
        <v>2125</v>
      </c>
      <c r="G1232" s="183" t="s">
        <v>1097</v>
      </c>
    </row>
    <row r="1233" spans="1:7" x14ac:dyDescent="0.2">
      <c r="A1233" s="100">
        <v>9467404</v>
      </c>
      <c r="B1233" s="15" t="s">
        <v>1241</v>
      </c>
      <c r="C1233" s="15" t="s">
        <v>378</v>
      </c>
      <c r="D1233" s="5">
        <v>500</v>
      </c>
      <c r="E1233" s="101">
        <v>8940033</v>
      </c>
      <c r="F1233" s="15" t="s">
        <v>2125</v>
      </c>
      <c r="G1233" s="183" t="s">
        <v>1097</v>
      </c>
    </row>
    <row r="1234" spans="1:7" x14ac:dyDescent="0.2">
      <c r="A1234" s="100">
        <v>9469304</v>
      </c>
      <c r="B1234" s="15" t="s">
        <v>2526</v>
      </c>
      <c r="C1234" s="15" t="s">
        <v>1552</v>
      </c>
      <c r="D1234" s="5">
        <v>500</v>
      </c>
      <c r="E1234" s="101">
        <v>8940033</v>
      </c>
      <c r="F1234" s="15" t="s">
        <v>2125</v>
      </c>
      <c r="G1234" s="183" t="s">
        <v>1097</v>
      </c>
    </row>
    <row r="1235" spans="1:7" x14ac:dyDescent="0.2">
      <c r="A1235" s="100">
        <v>9469301</v>
      </c>
      <c r="B1235" s="15" t="s">
        <v>2527</v>
      </c>
      <c r="C1235" s="15" t="s">
        <v>779</v>
      </c>
      <c r="D1235" s="5">
        <v>500</v>
      </c>
      <c r="E1235" s="101">
        <v>8940033</v>
      </c>
      <c r="F1235" s="15" t="s">
        <v>2125</v>
      </c>
      <c r="G1235" s="183" t="s">
        <v>1097</v>
      </c>
    </row>
    <row r="1236" spans="1:7" x14ac:dyDescent="0.2">
      <c r="A1236" s="100">
        <v>9469543</v>
      </c>
      <c r="B1236" s="15" t="s">
        <v>2531</v>
      </c>
      <c r="C1236" s="15" t="s">
        <v>2532</v>
      </c>
      <c r="D1236" s="5">
        <v>500</v>
      </c>
      <c r="E1236" s="101">
        <v>8940033</v>
      </c>
      <c r="F1236" s="15" t="s">
        <v>2125</v>
      </c>
      <c r="G1236" s="183" t="s">
        <v>1096</v>
      </c>
    </row>
    <row r="1237" spans="1:7" x14ac:dyDescent="0.2">
      <c r="A1237" s="100">
        <v>9463632</v>
      </c>
      <c r="B1237" s="15" t="s">
        <v>1244</v>
      </c>
      <c r="C1237" s="15" t="s">
        <v>245</v>
      </c>
      <c r="D1237" s="5">
        <v>500</v>
      </c>
      <c r="E1237" s="101">
        <v>8940033</v>
      </c>
      <c r="F1237" s="15" t="s">
        <v>2125</v>
      </c>
      <c r="G1237" s="183" t="s">
        <v>1104</v>
      </c>
    </row>
    <row r="1238" spans="1:7" x14ac:dyDescent="0.2">
      <c r="A1238" s="100">
        <v>9461307</v>
      </c>
      <c r="B1238" s="15" t="s">
        <v>1546</v>
      </c>
      <c r="C1238" s="15" t="s">
        <v>197</v>
      </c>
      <c r="D1238" s="5">
        <v>500</v>
      </c>
      <c r="E1238" s="101">
        <v>8940033</v>
      </c>
      <c r="F1238" s="15" t="s">
        <v>2125</v>
      </c>
      <c r="G1238" s="183" t="s">
        <v>1108</v>
      </c>
    </row>
    <row r="1239" spans="1:7" x14ac:dyDescent="0.2">
      <c r="A1239" s="100">
        <v>9469619</v>
      </c>
      <c r="B1239" s="15" t="s">
        <v>2561</v>
      </c>
      <c r="C1239" s="15" t="s">
        <v>1646</v>
      </c>
      <c r="D1239" s="5">
        <v>500</v>
      </c>
      <c r="E1239" s="101">
        <v>8940033</v>
      </c>
      <c r="F1239" s="15" t="s">
        <v>2125</v>
      </c>
      <c r="G1239" s="183" t="s">
        <v>1091</v>
      </c>
    </row>
    <row r="1240" spans="1:7" x14ac:dyDescent="0.2">
      <c r="A1240" s="100">
        <v>9469297</v>
      </c>
      <c r="B1240" s="15" t="s">
        <v>2571</v>
      </c>
      <c r="C1240" s="15" t="s">
        <v>247</v>
      </c>
      <c r="D1240" s="5">
        <v>500</v>
      </c>
      <c r="E1240" s="101">
        <v>8940033</v>
      </c>
      <c r="F1240" s="15" t="s">
        <v>2125</v>
      </c>
      <c r="G1240" s="183" t="s">
        <v>1104</v>
      </c>
    </row>
    <row r="1241" spans="1:7" x14ac:dyDescent="0.2">
      <c r="A1241" s="100">
        <v>9454885</v>
      </c>
      <c r="B1241" s="15" t="s">
        <v>238</v>
      </c>
      <c r="C1241" s="15" t="s">
        <v>174</v>
      </c>
      <c r="D1241" s="5">
        <v>1499</v>
      </c>
      <c r="E1241" s="101">
        <v>8940033</v>
      </c>
      <c r="F1241" s="15" t="s">
        <v>2125</v>
      </c>
      <c r="G1241" s="183" t="s">
        <v>1114</v>
      </c>
    </row>
    <row r="1242" spans="1:7" x14ac:dyDescent="0.2">
      <c r="A1242" s="100">
        <v>9469299</v>
      </c>
      <c r="B1242" s="15" t="s">
        <v>2581</v>
      </c>
      <c r="C1242" s="15" t="s">
        <v>174</v>
      </c>
      <c r="D1242" s="5">
        <v>500</v>
      </c>
      <c r="E1242" s="101">
        <v>8940033</v>
      </c>
      <c r="F1242" s="15" t="s">
        <v>2125</v>
      </c>
      <c r="G1242" s="183" t="s">
        <v>1104</v>
      </c>
    </row>
    <row r="1243" spans="1:7" x14ac:dyDescent="0.2">
      <c r="A1243" s="100">
        <v>9469358</v>
      </c>
      <c r="B1243" s="15" t="s">
        <v>2588</v>
      </c>
      <c r="C1243" s="15" t="s">
        <v>451</v>
      </c>
      <c r="D1243" s="5">
        <v>500</v>
      </c>
      <c r="E1243" s="101">
        <v>8940033</v>
      </c>
      <c r="F1243" s="15" t="s">
        <v>2125</v>
      </c>
      <c r="G1243" s="183" t="s">
        <v>1100</v>
      </c>
    </row>
    <row r="1244" spans="1:7" x14ac:dyDescent="0.2">
      <c r="A1244" s="100">
        <v>9469312</v>
      </c>
      <c r="B1244" s="15" t="s">
        <v>684</v>
      </c>
      <c r="C1244" s="15" t="s">
        <v>169</v>
      </c>
      <c r="D1244" s="5">
        <v>500</v>
      </c>
      <c r="E1244" s="101">
        <v>8940033</v>
      </c>
      <c r="F1244" s="15" t="s">
        <v>2125</v>
      </c>
      <c r="G1244" s="183" t="s">
        <v>1097</v>
      </c>
    </row>
    <row r="1245" spans="1:7" x14ac:dyDescent="0.2">
      <c r="A1245" s="100">
        <v>9469310</v>
      </c>
      <c r="B1245" s="15" t="s">
        <v>684</v>
      </c>
      <c r="C1245" s="15" t="s">
        <v>445</v>
      </c>
      <c r="D1245" s="5">
        <v>500</v>
      </c>
      <c r="E1245" s="101">
        <v>8940033</v>
      </c>
      <c r="F1245" s="15" t="s">
        <v>2125</v>
      </c>
      <c r="G1245" s="183" t="s">
        <v>1093</v>
      </c>
    </row>
    <row r="1246" spans="1:7" x14ac:dyDescent="0.2">
      <c r="A1246" s="100">
        <v>9460029</v>
      </c>
      <c r="B1246" s="15" t="s">
        <v>424</v>
      </c>
      <c r="C1246" s="15" t="s">
        <v>235</v>
      </c>
      <c r="D1246" s="5">
        <v>1200</v>
      </c>
      <c r="E1246" s="101">
        <v>8940033</v>
      </c>
      <c r="F1246" s="15" t="s">
        <v>2125</v>
      </c>
      <c r="G1246" s="183" t="s">
        <v>1108</v>
      </c>
    </row>
    <row r="1247" spans="1:7" x14ac:dyDescent="0.2">
      <c r="A1247" s="100">
        <v>9467411</v>
      </c>
      <c r="B1247" s="15" t="s">
        <v>1582</v>
      </c>
      <c r="C1247" s="15" t="s">
        <v>194</v>
      </c>
      <c r="D1247" s="5">
        <v>500</v>
      </c>
      <c r="E1247" s="101">
        <v>8940033</v>
      </c>
      <c r="F1247" s="15" t="s">
        <v>2125</v>
      </c>
      <c r="G1247" s="183" t="s">
        <v>1096</v>
      </c>
    </row>
    <row r="1248" spans="1:7" x14ac:dyDescent="0.2">
      <c r="A1248" s="100">
        <v>9460050</v>
      </c>
      <c r="B1248" s="15" t="s">
        <v>629</v>
      </c>
      <c r="C1248" s="15" t="s">
        <v>310</v>
      </c>
      <c r="D1248" s="5">
        <v>516</v>
      </c>
      <c r="E1248" s="101">
        <v>8940033</v>
      </c>
      <c r="F1248" s="15" t="s">
        <v>2125</v>
      </c>
      <c r="G1248" s="183" t="s">
        <v>1106</v>
      </c>
    </row>
    <row r="1249" spans="1:7" x14ac:dyDescent="0.2">
      <c r="A1249" s="100">
        <v>9469308</v>
      </c>
      <c r="B1249" s="15" t="s">
        <v>2652</v>
      </c>
      <c r="C1249" s="15" t="s">
        <v>658</v>
      </c>
      <c r="D1249" s="5">
        <v>500</v>
      </c>
      <c r="E1249" s="101">
        <v>8940033</v>
      </c>
      <c r="F1249" s="15" t="s">
        <v>2125</v>
      </c>
      <c r="G1249" s="183" t="s">
        <v>1097</v>
      </c>
    </row>
    <row r="1250" spans="1:7" x14ac:dyDescent="0.2">
      <c r="A1250" s="100">
        <v>9463864</v>
      </c>
      <c r="B1250" s="15" t="s">
        <v>1583</v>
      </c>
      <c r="C1250" s="15" t="s">
        <v>1584</v>
      </c>
      <c r="D1250" s="5">
        <v>500</v>
      </c>
      <c r="E1250" s="101">
        <v>8940033</v>
      </c>
      <c r="F1250" s="15" t="s">
        <v>2125</v>
      </c>
      <c r="G1250" s="183" t="s">
        <v>1093</v>
      </c>
    </row>
    <row r="1251" spans="1:7" x14ac:dyDescent="0.2">
      <c r="A1251" s="100">
        <v>9462052</v>
      </c>
      <c r="B1251" s="15" t="s">
        <v>1585</v>
      </c>
      <c r="C1251" s="15" t="s">
        <v>1586</v>
      </c>
      <c r="D1251" s="5">
        <v>576</v>
      </c>
      <c r="E1251" s="101">
        <v>8940033</v>
      </c>
      <c r="F1251" s="15" t="s">
        <v>2125</v>
      </c>
      <c r="G1251" s="183" t="s">
        <v>1096</v>
      </c>
    </row>
    <row r="1252" spans="1:7" x14ac:dyDescent="0.2">
      <c r="A1252" s="100">
        <v>9463573</v>
      </c>
      <c r="B1252" s="15" t="s">
        <v>3328</v>
      </c>
      <c r="C1252" s="15" t="s">
        <v>438</v>
      </c>
      <c r="D1252" s="5">
        <v>538</v>
      </c>
      <c r="E1252" s="101">
        <v>8940033</v>
      </c>
      <c r="F1252" s="15" t="s">
        <v>2125</v>
      </c>
      <c r="G1252" s="183" t="s">
        <v>1091</v>
      </c>
    </row>
    <row r="1253" spans="1:7" x14ac:dyDescent="0.2">
      <c r="A1253" s="100">
        <v>9463574</v>
      </c>
      <c r="B1253" s="15" t="s">
        <v>3328</v>
      </c>
      <c r="C1253" s="15" t="s">
        <v>3329</v>
      </c>
      <c r="D1253" s="5">
        <v>514</v>
      </c>
      <c r="E1253" s="101">
        <v>8940033</v>
      </c>
      <c r="F1253" s="15" t="s">
        <v>2125</v>
      </c>
      <c r="G1253" s="183" t="s">
        <v>1104</v>
      </c>
    </row>
    <row r="1254" spans="1:7" x14ac:dyDescent="0.2">
      <c r="A1254" s="100">
        <v>9465616</v>
      </c>
      <c r="B1254" s="15" t="s">
        <v>882</v>
      </c>
      <c r="C1254" s="15" t="s">
        <v>175</v>
      </c>
      <c r="D1254" s="5">
        <v>500</v>
      </c>
      <c r="E1254" s="101">
        <v>8940033</v>
      </c>
      <c r="F1254" s="15" t="s">
        <v>2125</v>
      </c>
      <c r="G1254" s="183" t="s">
        <v>1100</v>
      </c>
    </row>
    <row r="1255" spans="1:7" x14ac:dyDescent="0.2">
      <c r="A1255" s="100">
        <v>9468857</v>
      </c>
      <c r="B1255" s="15" t="s">
        <v>2670</v>
      </c>
      <c r="C1255" s="15" t="s">
        <v>2671</v>
      </c>
      <c r="D1255" s="5">
        <v>2182</v>
      </c>
      <c r="E1255" s="101">
        <v>8940033</v>
      </c>
      <c r="F1255" s="15" t="s">
        <v>2125</v>
      </c>
      <c r="G1255" s="183" t="s">
        <v>1102</v>
      </c>
    </row>
    <row r="1256" spans="1:7" x14ac:dyDescent="0.2">
      <c r="A1256" s="100">
        <v>9470428</v>
      </c>
      <c r="B1256" s="15" t="s">
        <v>3566</v>
      </c>
      <c r="C1256" s="15" t="s">
        <v>294</v>
      </c>
      <c r="D1256" s="5">
        <v>500</v>
      </c>
      <c r="E1256" s="101">
        <v>8940033</v>
      </c>
      <c r="F1256" s="15" t="s">
        <v>2125</v>
      </c>
      <c r="G1256" s="183" t="s">
        <v>1097</v>
      </c>
    </row>
    <row r="1257" spans="1:7" x14ac:dyDescent="0.2">
      <c r="A1257" s="100">
        <v>9469381</v>
      </c>
      <c r="B1257" s="15" t="s">
        <v>2688</v>
      </c>
      <c r="C1257" s="15" t="s">
        <v>235</v>
      </c>
      <c r="D1257" s="5">
        <v>500</v>
      </c>
      <c r="E1257" s="101">
        <v>8940033</v>
      </c>
      <c r="F1257" s="15" t="s">
        <v>2125</v>
      </c>
      <c r="G1257" s="183" t="s">
        <v>1096</v>
      </c>
    </row>
    <row r="1258" spans="1:7" x14ac:dyDescent="0.2">
      <c r="A1258" s="100">
        <v>9463888</v>
      </c>
      <c r="B1258" s="15" t="s">
        <v>767</v>
      </c>
      <c r="C1258" s="15" t="s">
        <v>266</v>
      </c>
      <c r="D1258" s="5">
        <v>513</v>
      </c>
      <c r="E1258" s="101">
        <v>8940033</v>
      </c>
      <c r="F1258" s="15" t="s">
        <v>2125</v>
      </c>
      <c r="G1258" s="183" t="s">
        <v>1106</v>
      </c>
    </row>
    <row r="1259" spans="1:7" x14ac:dyDescent="0.2">
      <c r="A1259" s="100">
        <v>9465619</v>
      </c>
      <c r="B1259" s="15" t="s">
        <v>885</v>
      </c>
      <c r="C1259" s="15" t="s">
        <v>212</v>
      </c>
      <c r="D1259" s="5">
        <v>500</v>
      </c>
      <c r="E1259" s="101">
        <v>8940033</v>
      </c>
      <c r="F1259" s="15" t="s">
        <v>2125</v>
      </c>
      <c r="G1259" s="183" t="s">
        <v>1091</v>
      </c>
    </row>
    <row r="1260" spans="1:7" x14ac:dyDescent="0.2">
      <c r="A1260" s="100">
        <v>9465618</v>
      </c>
      <c r="B1260" s="15" t="s">
        <v>885</v>
      </c>
      <c r="C1260" s="15" t="s">
        <v>195</v>
      </c>
      <c r="D1260" s="5">
        <v>530</v>
      </c>
      <c r="E1260" s="101">
        <v>8940033</v>
      </c>
      <c r="F1260" s="15" t="s">
        <v>2125</v>
      </c>
      <c r="G1260" s="183" t="s">
        <v>1104</v>
      </c>
    </row>
    <row r="1261" spans="1:7" x14ac:dyDescent="0.2">
      <c r="A1261" s="100">
        <v>9465728</v>
      </c>
      <c r="B1261" s="15" t="s">
        <v>1607</v>
      </c>
      <c r="C1261" s="15" t="s">
        <v>1608</v>
      </c>
      <c r="D1261" s="5">
        <v>500</v>
      </c>
      <c r="E1261" s="101">
        <v>8940033</v>
      </c>
      <c r="F1261" s="15" t="s">
        <v>2125</v>
      </c>
      <c r="G1261" s="183" t="s">
        <v>1093</v>
      </c>
    </row>
    <row r="1262" spans="1:7" x14ac:dyDescent="0.2">
      <c r="A1262" s="100">
        <v>9469307</v>
      </c>
      <c r="B1262" s="15" t="s">
        <v>2709</v>
      </c>
      <c r="C1262" s="15" t="s">
        <v>281</v>
      </c>
      <c r="D1262" s="5">
        <v>500</v>
      </c>
      <c r="E1262" s="101">
        <v>8940033</v>
      </c>
      <c r="F1262" s="15" t="s">
        <v>2125</v>
      </c>
      <c r="G1262" s="183" t="s">
        <v>1097</v>
      </c>
    </row>
    <row r="1263" spans="1:7" x14ac:dyDescent="0.2">
      <c r="A1263" s="100">
        <v>9467393</v>
      </c>
      <c r="B1263" s="15" t="s">
        <v>1274</v>
      </c>
      <c r="C1263" s="15" t="s">
        <v>1618</v>
      </c>
      <c r="D1263" s="5">
        <v>500</v>
      </c>
      <c r="E1263" s="101">
        <v>8940033</v>
      </c>
      <c r="F1263" s="15" t="s">
        <v>2125</v>
      </c>
      <c r="G1263" s="183" t="s">
        <v>1097</v>
      </c>
    </row>
    <row r="1264" spans="1:7" x14ac:dyDescent="0.2">
      <c r="A1264" s="100">
        <v>9467180</v>
      </c>
      <c r="B1264" s="15" t="s">
        <v>1275</v>
      </c>
      <c r="C1264" s="15" t="s">
        <v>249</v>
      </c>
      <c r="D1264" s="5">
        <v>500</v>
      </c>
      <c r="E1264" s="101">
        <v>8940033</v>
      </c>
      <c r="F1264" s="15" t="s">
        <v>2125</v>
      </c>
      <c r="G1264" s="183" t="s">
        <v>1097</v>
      </c>
    </row>
    <row r="1265" spans="1:7" x14ac:dyDescent="0.2">
      <c r="A1265" s="100">
        <v>9467748</v>
      </c>
      <c r="B1265" s="15" t="s">
        <v>1619</v>
      </c>
      <c r="C1265" s="15" t="s">
        <v>445</v>
      </c>
      <c r="D1265" s="5">
        <v>500</v>
      </c>
      <c r="E1265" s="101">
        <v>8940033</v>
      </c>
      <c r="F1265" s="15" t="s">
        <v>2125</v>
      </c>
      <c r="G1265" s="183" t="s">
        <v>1096</v>
      </c>
    </row>
    <row r="1266" spans="1:7" x14ac:dyDescent="0.2">
      <c r="A1266" s="100">
        <v>9460366</v>
      </c>
      <c r="B1266" s="15" t="s">
        <v>273</v>
      </c>
      <c r="C1266" s="15" t="s">
        <v>1040</v>
      </c>
      <c r="D1266" s="5">
        <v>500</v>
      </c>
      <c r="E1266" s="101">
        <v>8940033</v>
      </c>
      <c r="F1266" s="15" t="s">
        <v>2125</v>
      </c>
      <c r="G1266" s="183" t="s">
        <v>1093</v>
      </c>
    </row>
    <row r="1267" spans="1:7" x14ac:dyDescent="0.2">
      <c r="A1267" s="100">
        <v>9459019</v>
      </c>
      <c r="B1267" s="15" t="s">
        <v>273</v>
      </c>
      <c r="C1267" s="15" t="s">
        <v>196</v>
      </c>
      <c r="D1267" s="5">
        <v>500</v>
      </c>
      <c r="E1267" s="101">
        <v>8940033</v>
      </c>
      <c r="F1267" s="15" t="s">
        <v>2125</v>
      </c>
      <c r="G1267" s="183" t="s">
        <v>1106</v>
      </c>
    </row>
    <row r="1268" spans="1:7" x14ac:dyDescent="0.2">
      <c r="A1268" s="100">
        <v>9469379</v>
      </c>
      <c r="B1268" s="15" t="s">
        <v>2727</v>
      </c>
      <c r="C1268" s="15" t="s">
        <v>174</v>
      </c>
      <c r="D1268" s="5">
        <v>500</v>
      </c>
      <c r="E1268" s="101">
        <v>8940033</v>
      </c>
      <c r="F1268" s="15" t="s">
        <v>2125</v>
      </c>
      <c r="G1268" s="183" t="s">
        <v>1096</v>
      </c>
    </row>
    <row r="1269" spans="1:7" x14ac:dyDescent="0.2">
      <c r="A1269" s="100">
        <v>9469359</v>
      </c>
      <c r="B1269" s="15" t="s">
        <v>2734</v>
      </c>
      <c r="C1269" s="15" t="s">
        <v>750</v>
      </c>
      <c r="D1269" s="5">
        <v>500</v>
      </c>
      <c r="E1269" s="101">
        <v>8940033</v>
      </c>
      <c r="F1269" s="15" t="s">
        <v>2125</v>
      </c>
      <c r="G1269" s="183" t="s">
        <v>1093</v>
      </c>
    </row>
    <row r="1270" spans="1:7" x14ac:dyDescent="0.2">
      <c r="A1270" s="100">
        <v>9469295</v>
      </c>
      <c r="B1270" s="15" t="s">
        <v>1626</v>
      </c>
      <c r="C1270" s="15" t="s">
        <v>2735</v>
      </c>
      <c r="D1270" s="5">
        <v>500</v>
      </c>
      <c r="E1270" s="101">
        <v>8940033</v>
      </c>
      <c r="F1270" s="15" t="s">
        <v>2125</v>
      </c>
      <c r="G1270" s="183" t="s">
        <v>1097</v>
      </c>
    </row>
    <row r="1271" spans="1:7" x14ac:dyDescent="0.2">
      <c r="A1271" s="100">
        <v>9469370</v>
      </c>
      <c r="B1271" s="15" t="s">
        <v>2751</v>
      </c>
      <c r="C1271" s="15" t="s">
        <v>202</v>
      </c>
      <c r="D1271" s="5">
        <v>500</v>
      </c>
      <c r="E1271" s="101">
        <v>8940033</v>
      </c>
      <c r="F1271" s="15" t="s">
        <v>2125</v>
      </c>
      <c r="G1271" s="183" t="s">
        <v>1096</v>
      </c>
    </row>
    <row r="1272" spans="1:7" x14ac:dyDescent="0.2">
      <c r="A1272" s="100">
        <v>9469380</v>
      </c>
      <c r="B1272" s="15" t="s">
        <v>490</v>
      </c>
      <c r="C1272" s="15" t="s">
        <v>222</v>
      </c>
      <c r="D1272" s="5">
        <v>500</v>
      </c>
      <c r="E1272" s="101">
        <v>8940033</v>
      </c>
      <c r="F1272" s="15" t="s">
        <v>2125</v>
      </c>
      <c r="G1272" s="183" t="s">
        <v>1097</v>
      </c>
    </row>
    <row r="1273" spans="1:7" x14ac:dyDescent="0.2">
      <c r="A1273" s="100">
        <v>9462067</v>
      </c>
      <c r="B1273" s="15" t="s">
        <v>1047</v>
      </c>
      <c r="C1273" s="15" t="s">
        <v>451</v>
      </c>
      <c r="D1273" s="5">
        <v>556</v>
      </c>
      <c r="E1273" s="101">
        <v>8940033</v>
      </c>
      <c r="F1273" s="15" t="s">
        <v>2125</v>
      </c>
      <c r="G1273" s="183" t="s">
        <v>1093</v>
      </c>
    </row>
    <row r="1274" spans="1:7" x14ac:dyDescent="0.2">
      <c r="A1274" s="100">
        <v>9462069</v>
      </c>
      <c r="B1274" s="15" t="s">
        <v>2786</v>
      </c>
      <c r="C1274" s="15" t="s">
        <v>175</v>
      </c>
      <c r="D1274" s="5">
        <v>500</v>
      </c>
      <c r="E1274" s="101">
        <v>8940033</v>
      </c>
      <c r="F1274" s="15" t="s">
        <v>2125</v>
      </c>
      <c r="G1274" s="183" t="s">
        <v>1104</v>
      </c>
    </row>
    <row r="1275" spans="1:7" x14ac:dyDescent="0.2">
      <c r="A1275" s="100">
        <v>9467681</v>
      </c>
      <c r="B1275" s="15" t="s">
        <v>1639</v>
      </c>
      <c r="C1275" s="15" t="s">
        <v>1640</v>
      </c>
      <c r="D1275" s="5">
        <v>500</v>
      </c>
      <c r="E1275" s="101">
        <v>8940033</v>
      </c>
      <c r="F1275" s="15" t="s">
        <v>2125</v>
      </c>
      <c r="G1275" s="183" t="s">
        <v>1093</v>
      </c>
    </row>
    <row r="1276" spans="1:7" x14ac:dyDescent="0.2">
      <c r="A1276" s="100">
        <v>9467090</v>
      </c>
      <c r="B1276" s="15" t="s">
        <v>1639</v>
      </c>
      <c r="C1276" s="15" t="s">
        <v>281</v>
      </c>
      <c r="D1276" s="5">
        <v>500</v>
      </c>
      <c r="E1276" s="101">
        <v>8940033</v>
      </c>
      <c r="F1276" s="15" t="s">
        <v>2125</v>
      </c>
      <c r="G1276" s="183" t="s">
        <v>1091</v>
      </c>
    </row>
    <row r="1277" spans="1:7" x14ac:dyDescent="0.2">
      <c r="A1277" s="100">
        <v>9469818</v>
      </c>
      <c r="B1277" s="15" t="s">
        <v>2788</v>
      </c>
      <c r="C1277" s="15" t="s">
        <v>2789</v>
      </c>
      <c r="D1277" s="5">
        <v>500</v>
      </c>
      <c r="E1277" s="101">
        <v>8940033</v>
      </c>
      <c r="F1277" s="15" t="s">
        <v>2125</v>
      </c>
      <c r="G1277" s="183" t="s">
        <v>1097</v>
      </c>
    </row>
    <row r="1278" spans="1:7" x14ac:dyDescent="0.2">
      <c r="A1278" s="100">
        <v>9463943</v>
      </c>
      <c r="B1278" s="15" t="s">
        <v>786</v>
      </c>
      <c r="C1278" s="15" t="s">
        <v>2791</v>
      </c>
      <c r="D1278" s="5">
        <v>503</v>
      </c>
      <c r="E1278" s="101">
        <v>8940033</v>
      </c>
      <c r="F1278" s="15" t="s">
        <v>2125</v>
      </c>
      <c r="G1278" s="183" t="s">
        <v>1093</v>
      </c>
    </row>
    <row r="1279" spans="1:7" x14ac:dyDescent="0.2">
      <c r="A1279" s="100">
        <v>9462070</v>
      </c>
      <c r="B1279" s="15" t="s">
        <v>786</v>
      </c>
      <c r="C1279" s="15" t="s">
        <v>370</v>
      </c>
      <c r="D1279" s="5">
        <v>1003</v>
      </c>
      <c r="E1279" s="101">
        <v>8940033</v>
      </c>
      <c r="F1279" s="15" t="s">
        <v>2125</v>
      </c>
      <c r="G1279" s="183" t="s">
        <v>1091</v>
      </c>
    </row>
    <row r="1280" spans="1:7" x14ac:dyDescent="0.2">
      <c r="A1280" s="100">
        <v>9469507</v>
      </c>
      <c r="B1280" s="15" t="s">
        <v>218</v>
      </c>
      <c r="C1280" s="15" t="s">
        <v>2792</v>
      </c>
      <c r="D1280" s="5">
        <v>500</v>
      </c>
      <c r="E1280" s="101">
        <v>8940033</v>
      </c>
      <c r="F1280" s="15" t="s">
        <v>2125</v>
      </c>
      <c r="G1280" s="183" t="s">
        <v>1106</v>
      </c>
    </row>
    <row r="1281" spans="1:7" x14ac:dyDescent="0.2">
      <c r="A1281" s="100">
        <v>9464398</v>
      </c>
      <c r="B1281" s="15" t="s">
        <v>1647</v>
      </c>
      <c r="C1281" s="15" t="s">
        <v>1528</v>
      </c>
      <c r="D1281" s="5">
        <v>500</v>
      </c>
      <c r="E1281" s="101">
        <v>8940033</v>
      </c>
      <c r="F1281" s="15" t="s">
        <v>2125</v>
      </c>
      <c r="G1281" s="183" t="s">
        <v>1093</v>
      </c>
    </row>
    <row r="1282" spans="1:7" x14ac:dyDescent="0.2">
      <c r="A1282" s="100">
        <v>9469360</v>
      </c>
      <c r="B1282" s="15" t="s">
        <v>2813</v>
      </c>
      <c r="C1282" s="15" t="s">
        <v>2814</v>
      </c>
      <c r="D1282" s="5">
        <v>500</v>
      </c>
      <c r="E1282" s="101">
        <v>8940033</v>
      </c>
      <c r="F1282" s="15" t="s">
        <v>2125</v>
      </c>
      <c r="G1282" s="183" t="s">
        <v>1104</v>
      </c>
    </row>
    <row r="1283" spans="1:7" x14ac:dyDescent="0.2">
      <c r="A1283" s="100">
        <v>9469375</v>
      </c>
      <c r="B1283" s="15" t="s">
        <v>1287</v>
      </c>
      <c r="C1283" s="15" t="s">
        <v>202</v>
      </c>
      <c r="D1283" s="5">
        <v>500</v>
      </c>
      <c r="E1283" s="101">
        <v>8940033</v>
      </c>
      <c r="F1283" s="15" t="s">
        <v>2125</v>
      </c>
      <c r="G1283" s="183" t="s">
        <v>1132</v>
      </c>
    </row>
    <row r="1284" spans="1:7" x14ac:dyDescent="0.2">
      <c r="A1284" s="100">
        <v>9469290</v>
      </c>
      <c r="B1284" s="15" t="s">
        <v>2829</v>
      </c>
      <c r="C1284" s="15" t="s">
        <v>1784</v>
      </c>
      <c r="D1284" s="5">
        <v>500</v>
      </c>
      <c r="E1284" s="101">
        <v>8940033</v>
      </c>
      <c r="F1284" s="15" t="s">
        <v>2125</v>
      </c>
      <c r="G1284" s="183" t="s">
        <v>1100</v>
      </c>
    </row>
    <row r="1285" spans="1:7" x14ac:dyDescent="0.2">
      <c r="A1285" s="100">
        <v>9461392</v>
      </c>
      <c r="B1285" s="15" t="s">
        <v>591</v>
      </c>
      <c r="C1285" s="15" t="s">
        <v>445</v>
      </c>
      <c r="D1285" s="5">
        <v>758</v>
      </c>
      <c r="E1285" s="101">
        <v>8940033</v>
      </c>
      <c r="F1285" s="15" t="s">
        <v>2125</v>
      </c>
      <c r="G1285" s="183" t="s">
        <v>1100</v>
      </c>
    </row>
    <row r="1286" spans="1:7" x14ac:dyDescent="0.2">
      <c r="A1286" s="100">
        <v>9469382</v>
      </c>
      <c r="B1286" s="15" t="s">
        <v>2855</v>
      </c>
      <c r="C1286" s="15" t="s">
        <v>2856</v>
      </c>
      <c r="D1286" s="5">
        <v>500</v>
      </c>
      <c r="E1286" s="101">
        <v>8940033</v>
      </c>
      <c r="F1286" s="15" t="s">
        <v>2125</v>
      </c>
      <c r="G1286" s="183" t="s">
        <v>1091</v>
      </c>
    </row>
    <row r="1287" spans="1:7" x14ac:dyDescent="0.2">
      <c r="A1287" s="100">
        <v>9460117</v>
      </c>
      <c r="B1287" s="15" t="s">
        <v>478</v>
      </c>
      <c r="C1287" s="15" t="s">
        <v>302</v>
      </c>
      <c r="D1287" s="5">
        <v>1551</v>
      </c>
      <c r="E1287" s="101">
        <v>8940033</v>
      </c>
      <c r="F1287" s="15" t="s">
        <v>2125</v>
      </c>
      <c r="G1287" s="183" t="s">
        <v>1114</v>
      </c>
    </row>
    <row r="1288" spans="1:7" x14ac:dyDescent="0.2">
      <c r="A1288" s="100">
        <v>9469394</v>
      </c>
      <c r="B1288" s="15" t="s">
        <v>2859</v>
      </c>
      <c r="C1288" s="15" t="s">
        <v>2860</v>
      </c>
      <c r="D1288" s="5">
        <v>500</v>
      </c>
      <c r="E1288" s="101">
        <v>8940033</v>
      </c>
      <c r="F1288" s="15" t="s">
        <v>2125</v>
      </c>
      <c r="G1288" s="183" t="s">
        <v>1097</v>
      </c>
    </row>
    <row r="1289" spans="1:7" x14ac:dyDescent="0.2">
      <c r="A1289" s="100">
        <v>9470047</v>
      </c>
      <c r="B1289" s="15" t="s">
        <v>2872</v>
      </c>
      <c r="C1289" s="15" t="s">
        <v>608</v>
      </c>
      <c r="D1289" s="5">
        <v>500</v>
      </c>
      <c r="E1289" s="101">
        <v>8940033</v>
      </c>
      <c r="F1289" s="15" t="s">
        <v>2125</v>
      </c>
      <c r="G1289" s="183" t="s">
        <v>1097</v>
      </c>
    </row>
    <row r="1290" spans="1:7" x14ac:dyDescent="0.2">
      <c r="A1290" s="100">
        <v>9469084</v>
      </c>
      <c r="B1290" s="15" t="s">
        <v>792</v>
      </c>
      <c r="C1290" s="15" t="s">
        <v>302</v>
      </c>
      <c r="D1290" s="5">
        <v>500</v>
      </c>
      <c r="E1290" s="101">
        <v>8940033</v>
      </c>
      <c r="F1290" s="15" t="s">
        <v>2125</v>
      </c>
      <c r="G1290" s="183" t="s">
        <v>1093</v>
      </c>
    </row>
    <row r="1291" spans="1:7" x14ac:dyDescent="0.2">
      <c r="A1291" s="100">
        <v>9464126</v>
      </c>
      <c r="B1291" s="15" t="s">
        <v>792</v>
      </c>
      <c r="C1291" s="15" t="s">
        <v>544</v>
      </c>
      <c r="D1291" s="5">
        <v>500</v>
      </c>
      <c r="E1291" s="101">
        <v>8940033</v>
      </c>
      <c r="F1291" s="15" t="s">
        <v>2125</v>
      </c>
      <c r="G1291" s="183" t="s">
        <v>1108</v>
      </c>
    </row>
    <row r="1292" spans="1:7" x14ac:dyDescent="0.2">
      <c r="A1292" s="100">
        <v>9469298</v>
      </c>
      <c r="B1292" s="15" t="s">
        <v>2896</v>
      </c>
      <c r="C1292" s="15" t="s">
        <v>326</v>
      </c>
      <c r="D1292" s="5">
        <v>500</v>
      </c>
      <c r="E1292" s="101">
        <v>8940033</v>
      </c>
      <c r="F1292" s="15" t="s">
        <v>2125</v>
      </c>
      <c r="G1292" s="183" t="s">
        <v>1096</v>
      </c>
    </row>
    <row r="1293" spans="1:7" x14ac:dyDescent="0.2">
      <c r="A1293" s="100">
        <v>9469309</v>
      </c>
      <c r="B1293" s="15" t="s">
        <v>323</v>
      </c>
      <c r="C1293" s="15" t="s">
        <v>164</v>
      </c>
      <c r="D1293" s="5">
        <v>500</v>
      </c>
      <c r="E1293" s="101">
        <v>8940033</v>
      </c>
      <c r="F1293" s="15" t="s">
        <v>2125</v>
      </c>
      <c r="G1293" s="183" t="s">
        <v>1104</v>
      </c>
    </row>
    <row r="1294" spans="1:7" x14ac:dyDescent="0.2">
      <c r="A1294" s="100">
        <v>9457614</v>
      </c>
      <c r="B1294" s="15" t="s">
        <v>2909</v>
      </c>
      <c r="C1294" s="15" t="s">
        <v>178</v>
      </c>
      <c r="D1294" s="5">
        <v>500</v>
      </c>
      <c r="E1294" s="101">
        <v>8940033</v>
      </c>
      <c r="F1294" s="15" t="s">
        <v>2125</v>
      </c>
      <c r="G1294" s="183" t="s">
        <v>1132</v>
      </c>
    </row>
    <row r="1295" spans="1:7" x14ac:dyDescent="0.2">
      <c r="A1295" s="100">
        <v>9462082</v>
      </c>
      <c r="B1295" s="15" t="s">
        <v>308</v>
      </c>
      <c r="C1295" s="15" t="s">
        <v>174</v>
      </c>
      <c r="D1295" s="5">
        <v>515</v>
      </c>
      <c r="E1295" s="101">
        <v>8940033</v>
      </c>
      <c r="F1295" s="15" t="s">
        <v>2125</v>
      </c>
      <c r="G1295" s="183" t="s">
        <v>1104</v>
      </c>
    </row>
    <row r="1296" spans="1:7" x14ac:dyDescent="0.2">
      <c r="A1296" s="100">
        <v>9465629</v>
      </c>
      <c r="B1296" s="15" t="s">
        <v>908</v>
      </c>
      <c r="C1296" s="15" t="s">
        <v>247</v>
      </c>
      <c r="D1296" s="5">
        <v>518</v>
      </c>
      <c r="E1296" s="101">
        <v>8940033</v>
      </c>
      <c r="F1296" s="15" t="s">
        <v>2125</v>
      </c>
      <c r="G1296" s="183" t="s">
        <v>1100</v>
      </c>
    </row>
    <row r="1297" spans="1:7" x14ac:dyDescent="0.2">
      <c r="A1297" s="100">
        <v>9469300</v>
      </c>
      <c r="B1297" s="15" t="s">
        <v>2924</v>
      </c>
      <c r="C1297" s="15" t="s">
        <v>219</v>
      </c>
      <c r="D1297" s="5">
        <v>500</v>
      </c>
      <c r="E1297" s="101">
        <v>8940033</v>
      </c>
      <c r="F1297" s="15" t="s">
        <v>2125</v>
      </c>
      <c r="G1297" s="183" t="s">
        <v>1093</v>
      </c>
    </row>
    <row r="1298" spans="1:7" x14ac:dyDescent="0.2">
      <c r="A1298" s="100">
        <v>9465176</v>
      </c>
      <c r="B1298" s="15" t="s">
        <v>1056</v>
      </c>
      <c r="C1298" s="15" t="s">
        <v>617</v>
      </c>
      <c r="D1298" s="5">
        <v>578</v>
      </c>
      <c r="E1298" s="101">
        <v>8940033</v>
      </c>
      <c r="F1298" s="15" t="s">
        <v>2125</v>
      </c>
      <c r="G1298" s="183" t="s">
        <v>1096</v>
      </c>
    </row>
    <row r="1299" spans="1:7" x14ac:dyDescent="0.2">
      <c r="A1299" s="100">
        <v>9461501</v>
      </c>
      <c r="B1299" s="15" t="s">
        <v>446</v>
      </c>
      <c r="C1299" s="15" t="s">
        <v>2791</v>
      </c>
      <c r="D1299" s="5">
        <v>500</v>
      </c>
      <c r="E1299" s="101">
        <v>8940033</v>
      </c>
      <c r="F1299" s="15" t="s">
        <v>2125</v>
      </c>
      <c r="G1299" s="183" t="s">
        <v>1104</v>
      </c>
    </row>
    <row r="1300" spans="1:7" x14ac:dyDescent="0.2">
      <c r="A1300" s="100">
        <v>9464057</v>
      </c>
      <c r="B1300" s="15" t="s">
        <v>1695</v>
      </c>
      <c r="C1300" s="15" t="s">
        <v>680</v>
      </c>
      <c r="D1300" s="5">
        <v>500</v>
      </c>
      <c r="E1300" s="101">
        <v>8940033</v>
      </c>
      <c r="F1300" s="15" t="s">
        <v>2125</v>
      </c>
      <c r="G1300" s="183" t="s">
        <v>1100</v>
      </c>
    </row>
    <row r="1301" spans="1:7" x14ac:dyDescent="0.2">
      <c r="A1301" s="100">
        <v>9469349</v>
      </c>
      <c r="B1301" s="15" t="s">
        <v>2958</v>
      </c>
      <c r="C1301" s="15" t="s">
        <v>266</v>
      </c>
      <c r="D1301" s="5">
        <v>500</v>
      </c>
      <c r="E1301" s="101">
        <v>8940033</v>
      </c>
      <c r="F1301" s="15" t="s">
        <v>2125</v>
      </c>
      <c r="G1301" s="183" t="s">
        <v>1091</v>
      </c>
    </row>
    <row r="1302" spans="1:7" x14ac:dyDescent="0.2">
      <c r="A1302" s="100">
        <v>9465631</v>
      </c>
      <c r="B1302" s="15" t="s">
        <v>1898</v>
      </c>
      <c r="C1302" s="15" t="s">
        <v>1899</v>
      </c>
      <c r="D1302" s="5">
        <v>500</v>
      </c>
      <c r="E1302" s="101">
        <v>8940033</v>
      </c>
      <c r="F1302" s="15" t="s">
        <v>2125</v>
      </c>
      <c r="G1302" s="183" t="s">
        <v>1093</v>
      </c>
    </row>
    <row r="1303" spans="1:7" x14ac:dyDescent="0.2">
      <c r="A1303" s="100">
        <v>9463900</v>
      </c>
      <c r="B1303" s="15" t="s">
        <v>798</v>
      </c>
      <c r="C1303" s="15" t="s">
        <v>197</v>
      </c>
      <c r="D1303" s="5">
        <v>635</v>
      </c>
      <c r="E1303" s="101">
        <v>8940033</v>
      </c>
      <c r="F1303" s="15" t="s">
        <v>2125</v>
      </c>
      <c r="G1303" s="183" t="s">
        <v>1106</v>
      </c>
    </row>
    <row r="1304" spans="1:7" x14ac:dyDescent="0.2">
      <c r="A1304" s="100">
        <v>9469314</v>
      </c>
      <c r="B1304" s="15" t="s">
        <v>2980</v>
      </c>
      <c r="C1304" s="15" t="s">
        <v>271</v>
      </c>
      <c r="D1304" s="5">
        <v>500</v>
      </c>
      <c r="E1304" s="101">
        <v>8940033</v>
      </c>
      <c r="F1304" s="15" t="s">
        <v>2125</v>
      </c>
      <c r="G1304" s="183" t="s">
        <v>1096</v>
      </c>
    </row>
    <row r="1305" spans="1:7" x14ac:dyDescent="0.2">
      <c r="A1305" s="100">
        <v>9465632</v>
      </c>
      <c r="B1305" s="15" t="s">
        <v>1707</v>
      </c>
      <c r="C1305" s="15" t="s">
        <v>530</v>
      </c>
      <c r="D1305" s="5">
        <v>500</v>
      </c>
      <c r="E1305" s="101">
        <v>8940033</v>
      </c>
      <c r="F1305" s="15" t="s">
        <v>2125</v>
      </c>
      <c r="G1305" s="183" t="s">
        <v>1093</v>
      </c>
    </row>
    <row r="1306" spans="1:7" x14ac:dyDescent="0.2">
      <c r="A1306" s="100">
        <v>9469912</v>
      </c>
      <c r="B1306" s="15" t="s">
        <v>2983</v>
      </c>
      <c r="C1306" s="15" t="s">
        <v>764</v>
      </c>
      <c r="D1306" s="5">
        <v>500</v>
      </c>
      <c r="E1306" s="101">
        <v>8940033</v>
      </c>
      <c r="F1306" s="15" t="s">
        <v>2125</v>
      </c>
      <c r="G1306" s="183" t="s">
        <v>1093</v>
      </c>
    </row>
    <row r="1307" spans="1:7" x14ac:dyDescent="0.2">
      <c r="A1307" s="100">
        <v>9469305</v>
      </c>
      <c r="B1307" s="15" t="s">
        <v>2988</v>
      </c>
      <c r="C1307" s="15" t="s">
        <v>357</v>
      </c>
      <c r="D1307" s="5">
        <v>500</v>
      </c>
      <c r="E1307" s="101">
        <v>8940033</v>
      </c>
      <c r="F1307" s="15" t="s">
        <v>2125</v>
      </c>
      <c r="G1307" s="183" t="s">
        <v>1096</v>
      </c>
    </row>
    <row r="1308" spans="1:7" x14ac:dyDescent="0.2">
      <c r="A1308" s="100">
        <v>9466097</v>
      </c>
      <c r="B1308" s="15" t="s">
        <v>1714</v>
      </c>
      <c r="C1308" s="15" t="s">
        <v>1715</v>
      </c>
      <c r="D1308" s="5">
        <v>500</v>
      </c>
      <c r="E1308" s="101">
        <v>8940033</v>
      </c>
      <c r="F1308" s="15" t="s">
        <v>2125</v>
      </c>
      <c r="G1308" s="183" t="s">
        <v>1097</v>
      </c>
    </row>
    <row r="1309" spans="1:7" x14ac:dyDescent="0.2">
      <c r="A1309" s="100">
        <v>9459469</v>
      </c>
      <c r="B1309" s="15" t="s">
        <v>320</v>
      </c>
      <c r="C1309" s="15" t="s">
        <v>317</v>
      </c>
      <c r="D1309" s="5">
        <v>1073</v>
      </c>
      <c r="E1309" s="101">
        <v>8940033</v>
      </c>
      <c r="F1309" s="15" t="s">
        <v>2125</v>
      </c>
      <c r="G1309" s="183" t="s">
        <v>1091</v>
      </c>
    </row>
    <row r="1310" spans="1:7" x14ac:dyDescent="0.2">
      <c r="A1310" s="100">
        <v>9456654</v>
      </c>
      <c r="B1310" s="15" t="s">
        <v>320</v>
      </c>
      <c r="C1310" s="15" t="s">
        <v>321</v>
      </c>
      <c r="D1310" s="5">
        <v>1737</v>
      </c>
      <c r="E1310" s="101">
        <v>8940033</v>
      </c>
      <c r="F1310" s="15" t="s">
        <v>2125</v>
      </c>
      <c r="G1310" s="183" t="s">
        <v>1114</v>
      </c>
    </row>
    <row r="1311" spans="1:7" x14ac:dyDescent="0.2">
      <c r="A1311" s="100">
        <v>9470190</v>
      </c>
      <c r="B1311" s="15" t="s">
        <v>3467</v>
      </c>
      <c r="C1311" s="15" t="s">
        <v>484</v>
      </c>
      <c r="D1311" s="5">
        <v>500</v>
      </c>
      <c r="E1311" s="101">
        <v>8940033</v>
      </c>
      <c r="F1311" s="15" t="s">
        <v>2125</v>
      </c>
      <c r="G1311" s="183" t="s">
        <v>1097</v>
      </c>
    </row>
    <row r="1312" spans="1:7" x14ac:dyDescent="0.2">
      <c r="A1312" s="100">
        <v>9467338</v>
      </c>
      <c r="B1312" s="15" t="s">
        <v>1719</v>
      </c>
      <c r="C1312" s="15" t="s">
        <v>1720</v>
      </c>
      <c r="D1312" s="5">
        <v>500</v>
      </c>
      <c r="E1312" s="101">
        <v>8940033</v>
      </c>
      <c r="F1312" s="15" t="s">
        <v>2125</v>
      </c>
      <c r="G1312" s="183" t="s">
        <v>1100</v>
      </c>
    </row>
    <row r="1313" spans="1:7" x14ac:dyDescent="0.2">
      <c r="A1313" s="100">
        <v>9467110</v>
      </c>
      <c r="B1313" s="15" t="s">
        <v>1722</v>
      </c>
      <c r="C1313" s="15" t="s">
        <v>737</v>
      </c>
      <c r="D1313" s="5">
        <v>500</v>
      </c>
      <c r="E1313" s="101">
        <v>8940033</v>
      </c>
      <c r="F1313" s="15" t="s">
        <v>2125</v>
      </c>
      <c r="G1313" s="183" t="s">
        <v>1104</v>
      </c>
    </row>
    <row r="1314" spans="1:7" x14ac:dyDescent="0.2">
      <c r="A1314" s="100">
        <v>9462091</v>
      </c>
      <c r="B1314" s="15" t="s">
        <v>1723</v>
      </c>
      <c r="C1314" s="15" t="s">
        <v>382</v>
      </c>
      <c r="D1314" s="5">
        <v>500</v>
      </c>
      <c r="E1314" s="101">
        <v>8940033</v>
      </c>
      <c r="F1314" s="15" t="s">
        <v>2125</v>
      </c>
      <c r="G1314" s="183" t="s">
        <v>1100</v>
      </c>
    </row>
    <row r="1315" spans="1:7" x14ac:dyDescent="0.2">
      <c r="A1315" s="100">
        <v>9462094</v>
      </c>
      <c r="B1315" s="15" t="s">
        <v>1723</v>
      </c>
      <c r="C1315" s="15" t="s">
        <v>717</v>
      </c>
      <c r="D1315" s="5">
        <v>500</v>
      </c>
      <c r="E1315" s="101">
        <v>8940033</v>
      </c>
      <c r="F1315" s="15" t="s">
        <v>2125</v>
      </c>
      <c r="G1315" s="183" t="s">
        <v>1093</v>
      </c>
    </row>
    <row r="1316" spans="1:7" x14ac:dyDescent="0.2">
      <c r="A1316" s="100">
        <v>9469302</v>
      </c>
      <c r="B1316" s="15" t="s">
        <v>3031</v>
      </c>
      <c r="C1316" s="15" t="s">
        <v>1008</v>
      </c>
      <c r="D1316" s="5">
        <v>500</v>
      </c>
      <c r="E1316" s="101">
        <v>8940033</v>
      </c>
      <c r="F1316" s="15" t="s">
        <v>2125</v>
      </c>
      <c r="G1316" s="183" t="s">
        <v>1091</v>
      </c>
    </row>
    <row r="1317" spans="1:7" x14ac:dyDescent="0.2">
      <c r="A1317" s="100">
        <v>9462092</v>
      </c>
      <c r="B1317" s="15" t="s">
        <v>1069</v>
      </c>
      <c r="C1317" s="15" t="s">
        <v>231</v>
      </c>
      <c r="D1317" s="5">
        <v>500</v>
      </c>
      <c r="E1317" s="101">
        <v>8940033</v>
      </c>
      <c r="F1317" s="15" t="s">
        <v>2125</v>
      </c>
      <c r="G1317" s="183" t="s">
        <v>1093</v>
      </c>
    </row>
    <row r="1318" spans="1:7" x14ac:dyDescent="0.2">
      <c r="A1318" s="100">
        <v>9467083</v>
      </c>
      <c r="B1318" s="15" t="s">
        <v>1735</v>
      </c>
      <c r="C1318" s="15" t="s">
        <v>1561</v>
      </c>
      <c r="D1318" s="5">
        <v>500</v>
      </c>
      <c r="E1318" s="101">
        <v>8940033</v>
      </c>
      <c r="F1318" s="15" t="s">
        <v>2125</v>
      </c>
      <c r="G1318" s="183" t="s">
        <v>1097</v>
      </c>
    </row>
    <row r="1319" spans="1:7" x14ac:dyDescent="0.2">
      <c r="A1319" s="100">
        <v>9467178</v>
      </c>
      <c r="B1319" s="15" t="s">
        <v>1735</v>
      </c>
      <c r="C1319" s="15" t="s">
        <v>222</v>
      </c>
      <c r="D1319" s="5">
        <v>500</v>
      </c>
      <c r="E1319" s="101">
        <v>8940033</v>
      </c>
      <c r="F1319" s="15" t="s">
        <v>2125</v>
      </c>
      <c r="G1319" s="183" t="s">
        <v>1093</v>
      </c>
    </row>
    <row r="1320" spans="1:7" x14ac:dyDescent="0.2">
      <c r="A1320" s="100">
        <v>9469303</v>
      </c>
      <c r="B1320" s="15" t="s">
        <v>3050</v>
      </c>
      <c r="C1320" s="15" t="s">
        <v>3051</v>
      </c>
      <c r="D1320" s="5">
        <v>500</v>
      </c>
      <c r="E1320" s="101">
        <v>8940033</v>
      </c>
      <c r="F1320" s="15" t="s">
        <v>2125</v>
      </c>
      <c r="G1320" s="183" t="s">
        <v>1097</v>
      </c>
    </row>
    <row r="1321" spans="1:7" x14ac:dyDescent="0.2">
      <c r="A1321" s="100">
        <v>9469363</v>
      </c>
      <c r="B1321" s="15" t="s">
        <v>3061</v>
      </c>
      <c r="C1321" s="15" t="s">
        <v>617</v>
      </c>
      <c r="D1321" s="5">
        <v>500</v>
      </c>
      <c r="E1321" s="101">
        <v>8940033</v>
      </c>
      <c r="F1321" s="15" t="s">
        <v>2125</v>
      </c>
      <c r="G1321" s="183" t="s">
        <v>1104</v>
      </c>
    </row>
    <row r="1322" spans="1:7" x14ac:dyDescent="0.2">
      <c r="A1322" s="100">
        <v>9462097</v>
      </c>
      <c r="B1322" s="15" t="s">
        <v>554</v>
      </c>
      <c r="C1322" s="15" t="s">
        <v>543</v>
      </c>
      <c r="D1322" s="5">
        <v>628</v>
      </c>
      <c r="E1322" s="101">
        <v>8940033</v>
      </c>
      <c r="F1322" s="15" t="s">
        <v>2125</v>
      </c>
      <c r="G1322" s="183" t="s">
        <v>1091</v>
      </c>
    </row>
    <row r="1323" spans="1:7" x14ac:dyDescent="0.2">
      <c r="A1323" s="100">
        <v>9463949</v>
      </c>
      <c r="B1323" s="15" t="s">
        <v>1757</v>
      </c>
      <c r="C1323" s="15" t="s">
        <v>226</v>
      </c>
      <c r="D1323" s="5">
        <v>500</v>
      </c>
      <c r="E1323" s="101">
        <v>8940033</v>
      </c>
      <c r="F1323" s="15" t="s">
        <v>2125</v>
      </c>
      <c r="G1323" s="183" t="s">
        <v>1106</v>
      </c>
    </row>
    <row r="1324" spans="1:7" x14ac:dyDescent="0.2">
      <c r="A1324" s="100">
        <v>9460027</v>
      </c>
      <c r="B1324" s="15" t="s">
        <v>1758</v>
      </c>
      <c r="C1324" s="15" t="s">
        <v>175</v>
      </c>
      <c r="D1324" s="5">
        <v>500</v>
      </c>
      <c r="E1324" s="101">
        <v>8940033</v>
      </c>
      <c r="F1324" s="15" t="s">
        <v>2125</v>
      </c>
      <c r="G1324" s="183" t="s">
        <v>1091</v>
      </c>
    </row>
    <row r="1325" spans="1:7" x14ac:dyDescent="0.2">
      <c r="A1325" s="100">
        <v>9467689</v>
      </c>
      <c r="B1325" s="15" t="s">
        <v>1077</v>
      </c>
      <c r="C1325" s="15" t="s">
        <v>176</v>
      </c>
      <c r="D1325" s="5">
        <v>500</v>
      </c>
      <c r="E1325" s="101">
        <v>8940033</v>
      </c>
      <c r="F1325" s="15" t="s">
        <v>2125</v>
      </c>
      <c r="G1325" s="183" t="s">
        <v>1097</v>
      </c>
    </row>
    <row r="1326" spans="1:7" x14ac:dyDescent="0.2">
      <c r="A1326" s="100">
        <v>9463945</v>
      </c>
      <c r="B1326" s="15" t="s">
        <v>1077</v>
      </c>
      <c r="C1326" s="15" t="s">
        <v>248</v>
      </c>
      <c r="D1326" s="5">
        <v>500</v>
      </c>
      <c r="E1326" s="101">
        <v>8940033</v>
      </c>
      <c r="F1326" s="15" t="s">
        <v>2125</v>
      </c>
      <c r="G1326" s="183" t="s">
        <v>1096</v>
      </c>
    </row>
    <row r="1327" spans="1:7" x14ac:dyDescent="0.2">
      <c r="A1327" s="100">
        <v>9469511</v>
      </c>
      <c r="B1327" s="15" t="s">
        <v>3088</v>
      </c>
      <c r="C1327" s="15" t="s">
        <v>3089</v>
      </c>
      <c r="D1327" s="5">
        <v>500</v>
      </c>
      <c r="E1327" s="101">
        <v>8940033</v>
      </c>
      <c r="F1327" s="15" t="s">
        <v>2125</v>
      </c>
      <c r="G1327" s="183" t="s">
        <v>1097</v>
      </c>
    </row>
    <row r="1328" spans="1:7" x14ac:dyDescent="0.2">
      <c r="A1328" s="100">
        <v>9467682</v>
      </c>
      <c r="B1328" s="15" t="s">
        <v>1763</v>
      </c>
      <c r="C1328" s="15" t="s">
        <v>511</v>
      </c>
      <c r="D1328" s="5">
        <v>500</v>
      </c>
      <c r="E1328" s="101">
        <v>8940033</v>
      </c>
      <c r="F1328" s="15" t="s">
        <v>2125</v>
      </c>
      <c r="G1328" s="183" t="s">
        <v>1097</v>
      </c>
    </row>
    <row r="1329" spans="1:7" x14ac:dyDescent="0.2">
      <c r="A1329" s="100">
        <v>9469294</v>
      </c>
      <c r="B1329" s="15" t="s">
        <v>3096</v>
      </c>
      <c r="C1329" s="15" t="s">
        <v>2213</v>
      </c>
      <c r="D1329" s="5">
        <v>500</v>
      </c>
      <c r="E1329" s="101">
        <v>8940033</v>
      </c>
      <c r="F1329" s="15" t="s">
        <v>2125</v>
      </c>
      <c r="G1329" s="183" t="s">
        <v>1104</v>
      </c>
    </row>
    <row r="1330" spans="1:7" x14ac:dyDescent="0.2">
      <c r="A1330" s="100">
        <v>9470117</v>
      </c>
      <c r="B1330" s="15" t="s">
        <v>989</v>
      </c>
      <c r="C1330" s="15" t="s">
        <v>3317</v>
      </c>
      <c r="D1330" s="5">
        <v>500</v>
      </c>
      <c r="E1330" s="101">
        <v>8940033</v>
      </c>
      <c r="F1330" s="15" t="s">
        <v>2125</v>
      </c>
      <c r="G1330" s="183" t="s">
        <v>1093</v>
      </c>
    </row>
    <row r="1331" spans="1:7" x14ac:dyDescent="0.2">
      <c r="A1331" s="100">
        <v>9461311</v>
      </c>
      <c r="B1331" s="15" t="s">
        <v>807</v>
      </c>
      <c r="C1331" s="15" t="s">
        <v>205</v>
      </c>
      <c r="D1331" s="5">
        <v>515</v>
      </c>
      <c r="E1331" s="101">
        <v>8940033</v>
      </c>
      <c r="F1331" s="15" t="s">
        <v>2125</v>
      </c>
      <c r="G1331" s="183" t="s">
        <v>1106</v>
      </c>
    </row>
    <row r="1332" spans="1:7" x14ac:dyDescent="0.2">
      <c r="A1332" s="100">
        <v>9469365</v>
      </c>
      <c r="B1332" s="15" t="s">
        <v>807</v>
      </c>
      <c r="C1332" s="15" t="s">
        <v>625</v>
      </c>
      <c r="D1332" s="5">
        <v>500</v>
      </c>
      <c r="E1332" s="101">
        <v>8940033</v>
      </c>
      <c r="F1332" s="15" t="s">
        <v>2125</v>
      </c>
      <c r="G1332" s="183" t="s">
        <v>1093</v>
      </c>
    </row>
    <row r="1333" spans="1:7" x14ac:dyDescent="0.2">
      <c r="A1333" s="100">
        <v>9465641</v>
      </c>
      <c r="B1333" s="15" t="s">
        <v>3104</v>
      </c>
      <c r="C1333" s="15" t="s">
        <v>1468</v>
      </c>
      <c r="D1333" s="5">
        <v>500</v>
      </c>
      <c r="E1333" s="101">
        <v>8940033</v>
      </c>
      <c r="F1333" s="15" t="s">
        <v>2125</v>
      </c>
      <c r="G1333" s="183" t="s">
        <v>1096</v>
      </c>
    </row>
    <row r="1334" spans="1:7" x14ac:dyDescent="0.2">
      <c r="A1334" s="100">
        <v>9468798</v>
      </c>
      <c r="B1334" s="15" t="s">
        <v>2121</v>
      </c>
      <c r="C1334" s="15" t="s">
        <v>205</v>
      </c>
      <c r="D1334" s="5">
        <v>500</v>
      </c>
      <c r="E1334" s="101">
        <v>8940033</v>
      </c>
      <c r="F1334" s="15" t="s">
        <v>2125</v>
      </c>
      <c r="G1334" s="183" t="s">
        <v>1104</v>
      </c>
    </row>
    <row r="1335" spans="1:7" x14ac:dyDescent="0.2">
      <c r="A1335" s="100">
        <v>9469361</v>
      </c>
      <c r="B1335" s="15" t="s">
        <v>3112</v>
      </c>
      <c r="C1335" s="15" t="s">
        <v>1627</v>
      </c>
      <c r="D1335" s="5">
        <v>500</v>
      </c>
      <c r="E1335" s="101">
        <v>8940033</v>
      </c>
      <c r="F1335" s="15" t="s">
        <v>2125</v>
      </c>
      <c r="G1335" s="183" t="s">
        <v>1096</v>
      </c>
    </row>
    <row r="1336" spans="1:7" x14ac:dyDescent="0.2">
      <c r="A1336" s="100">
        <v>9469362</v>
      </c>
      <c r="B1336" s="15" t="s">
        <v>3115</v>
      </c>
      <c r="C1336" s="15" t="s">
        <v>1528</v>
      </c>
      <c r="D1336" s="5">
        <v>500</v>
      </c>
      <c r="E1336" s="101">
        <v>8940033</v>
      </c>
      <c r="F1336" s="15" t="s">
        <v>2125</v>
      </c>
      <c r="G1336" s="183" t="s">
        <v>1096</v>
      </c>
    </row>
    <row r="1337" spans="1:7" x14ac:dyDescent="0.2">
      <c r="A1337" s="100">
        <v>9467419</v>
      </c>
      <c r="B1337" s="15" t="s">
        <v>1775</v>
      </c>
      <c r="C1337" s="15" t="s">
        <v>1776</v>
      </c>
      <c r="D1337" s="5">
        <v>500</v>
      </c>
      <c r="E1337" s="101">
        <v>8940033</v>
      </c>
      <c r="F1337" s="15" t="s">
        <v>2125</v>
      </c>
      <c r="G1337" s="183" t="s">
        <v>1096</v>
      </c>
    </row>
    <row r="1338" spans="1:7" x14ac:dyDescent="0.2">
      <c r="A1338" s="100">
        <v>9467822</v>
      </c>
      <c r="B1338" s="15" t="s">
        <v>1805</v>
      </c>
      <c r="C1338" s="15" t="s">
        <v>187</v>
      </c>
      <c r="D1338" s="5">
        <v>500</v>
      </c>
      <c r="E1338" s="101">
        <v>8940524</v>
      </c>
      <c r="F1338" s="15" t="s">
        <v>232</v>
      </c>
      <c r="G1338" s="183" t="s">
        <v>1104</v>
      </c>
    </row>
    <row r="1339" spans="1:7" x14ac:dyDescent="0.2">
      <c r="A1339" s="100">
        <v>9469069</v>
      </c>
      <c r="B1339" s="15" t="s">
        <v>2150</v>
      </c>
      <c r="C1339" s="15" t="s">
        <v>2151</v>
      </c>
      <c r="D1339" s="5">
        <v>500</v>
      </c>
      <c r="E1339" s="101">
        <v>8940524</v>
      </c>
      <c r="F1339" s="15" t="s">
        <v>232</v>
      </c>
      <c r="G1339" s="183" t="s">
        <v>1096</v>
      </c>
    </row>
    <row r="1340" spans="1:7" x14ac:dyDescent="0.2">
      <c r="A1340" s="100">
        <v>9467543</v>
      </c>
      <c r="B1340" s="15" t="s">
        <v>1360</v>
      </c>
      <c r="C1340" s="15" t="s">
        <v>266</v>
      </c>
      <c r="D1340" s="5">
        <v>500</v>
      </c>
      <c r="E1340" s="101">
        <v>8940524</v>
      </c>
      <c r="F1340" s="15" t="s">
        <v>232</v>
      </c>
      <c r="G1340" s="183" t="s">
        <v>1108</v>
      </c>
    </row>
    <row r="1341" spans="1:7" x14ac:dyDescent="0.2">
      <c r="A1341" s="100">
        <v>9470031</v>
      </c>
      <c r="B1341" s="15" t="s">
        <v>1360</v>
      </c>
      <c r="C1341" s="15" t="s">
        <v>1966</v>
      </c>
      <c r="D1341" s="5">
        <v>500</v>
      </c>
      <c r="E1341" s="101">
        <v>8940524</v>
      </c>
      <c r="F1341" s="15" t="s">
        <v>232</v>
      </c>
      <c r="G1341" s="183" t="s">
        <v>1104</v>
      </c>
    </row>
    <row r="1342" spans="1:7" x14ac:dyDescent="0.2">
      <c r="A1342" s="100">
        <v>9467580</v>
      </c>
      <c r="B1342" s="15" t="s">
        <v>1360</v>
      </c>
      <c r="C1342" s="15" t="s">
        <v>286</v>
      </c>
      <c r="D1342" s="5">
        <v>500</v>
      </c>
      <c r="E1342" s="101">
        <v>8940524</v>
      </c>
      <c r="F1342" s="15" t="s">
        <v>232</v>
      </c>
      <c r="G1342" s="183" t="s">
        <v>1091</v>
      </c>
    </row>
    <row r="1343" spans="1:7" x14ac:dyDescent="0.2">
      <c r="A1343" s="100">
        <v>9469152</v>
      </c>
      <c r="B1343" s="15" t="s">
        <v>2156</v>
      </c>
      <c r="C1343" s="15" t="s">
        <v>231</v>
      </c>
      <c r="D1343" s="5">
        <v>500</v>
      </c>
      <c r="E1343" s="101">
        <v>8940524</v>
      </c>
      <c r="F1343" s="15" t="s">
        <v>232</v>
      </c>
      <c r="G1343" s="183" t="s">
        <v>1097</v>
      </c>
    </row>
    <row r="1344" spans="1:7" x14ac:dyDescent="0.2">
      <c r="A1344" s="100">
        <v>9467605</v>
      </c>
      <c r="B1344" s="15" t="s">
        <v>1361</v>
      </c>
      <c r="C1344" s="15" t="s">
        <v>270</v>
      </c>
      <c r="D1344" s="5">
        <v>500</v>
      </c>
      <c r="E1344" s="101">
        <v>8940524</v>
      </c>
      <c r="F1344" s="15" t="s">
        <v>232</v>
      </c>
      <c r="G1344" s="183" t="s">
        <v>1093</v>
      </c>
    </row>
    <row r="1345" spans="1:7" x14ac:dyDescent="0.2">
      <c r="A1345" s="100">
        <v>9461334</v>
      </c>
      <c r="B1345" s="15" t="s">
        <v>732</v>
      </c>
      <c r="C1345" s="15" t="s">
        <v>733</v>
      </c>
      <c r="D1345" s="5">
        <v>500</v>
      </c>
      <c r="E1345" s="101">
        <v>8940524</v>
      </c>
      <c r="F1345" s="15" t="s">
        <v>232</v>
      </c>
      <c r="G1345" s="183" t="s">
        <v>1106</v>
      </c>
    </row>
    <row r="1346" spans="1:7" x14ac:dyDescent="0.2">
      <c r="A1346" s="100">
        <v>9467493</v>
      </c>
      <c r="B1346" s="15" t="s">
        <v>1372</v>
      </c>
      <c r="C1346" s="15" t="s">
        <v>1060</v>
      </c>
      <c r="D1346" s="5">
        <v>500</v>
      </c>
      <c r="E1346" s="101">
        <v>8940524</v>
      </c>
      <c r="F1346" s="15" t="s">
        <v>232</v>
      </c>
      <c r="G1346" s="183" t="s">
        <v>1108</v>
      </c>
    </row>
    <row r="1347" spans="1:7" x14ac:dyDescent="0.2">
      <c r="A1347" s="100">
        <v>9469158</v>
      </c>
      <c r="B1347" s="15" t="s">
        <v>2200</v>
      </c>
      <c r="C1347" s="15" t="s">
        <v>176</v>
      </c>
      <c r="D1347" s="5">
        <v>500</v>
      </c>
      <c r="E1347" s="101">
        <v>8940524</v>
      </c>
      <c r="F1347" s="15" t="s">
        <v>232</v>
      </c>
      <c r="G1347" s="183" t="s">
        <v>1097</v>
      </c>
    </row>
    <row r="1348" spans="1:7" x14ac:dyDescent="0.2">
      <c r="A1348" s="100">
        <v>9467631</v>
      </c>
      <c r="B1348" s="15" t="s">
        <v>1379</v>
      </c>
      <c r="C1348" s="15" t="s">
        <v>235</v>
      </c>
      <c r="D1348" s="5">
        <v>500</v>
      </c>
      <c r="E1348" s="101">
        <v>8940524</v>
      </c>
      <c r="F1348" s="15" t="s">
        <v>232</v>
      </c>
      <c r="G1348" s="183" t="s">
        <v>1100</v>
      </c>
    </row>
    <row r="1349" spans="1:7" x14ac:dyDescent="0.2">
      <c r="A1349" s="100">
        <v>9467541</v>
      </c>
      <c r="B1349" s="15" t="s">
        <v>1386</v>
      </c>
      <c r="C1349" s="15" t="s">
        <v>606</v>
      </c>
      <c r="D1349" s="5">
        <v>500</v>
      </c>
      <c r="E1349" s="101">
        <v>8940524</v>
      </c>
      <c r="F1349" s="15" t="s">
        <v>232</v>
      </c>
      <c r="G1349" s="183" t="s">
        <v>1093</v>
      </c>
    </row>
    <row r="1350" spans="1:7" x14ac:dyDescent="0.2">
      <c r="A1350" s="100">
        <v>9464436</v>
      </c>
      <c r="B1350" s="15" t="s">
        <v>655</v>
      </c>
      <c r="C1350" s="15" t="s">
        <v>185</v>
      </c>
      <c r="D1350" s="5">
        <v>544</v>
      </c>
      <c r="E1350" s="101">
        <v>8940524</v>
      </c>
      <c r="F1350" s="15" t="s">
        <v>232</v>
      </c>
      <c r="G1350" s="183" t="s">
        <v>1100</v>
      </c>
    </row>
    <row r="1351" spans="1:7" x14ac:dyDescent="0.2">
      <c r="A1351" s="100">
        <v>9467603</v>
      </c>
      <c r="B1351" s="15" t="s">
        <v>1399</v>
      </c>
      <c r="C1351" s="15" t="s">
        <v>1021</v>
      </c>
      <c r="D1351" s="5">
        <v>500</v>
      </c>
      <c r="E1351" s="101">
        <v>8940524</v>
      </c>
      <c r="F1351" s="15" t="s">
        <v>232</v>
      </c>
      <c r="G1351" s="183" t="s">
        <v>1100</v>
      </c>
    </row>
    <row r="1352" spans="1:7" x14ac:dyDescent="0.2">
      <c r="A1352" s="100">
        <v>9464345</v>
      </c>
      <c r="B1352" s="15" t="s">
        <v>657</v>
      </c>
      <c r="C1352" s="15" t="s">
        <v>367</v>
      </c>
      <c r="D1352" s="5">
        <v>500</v>
      </c>
      <c r="E1352" s="101">
        <v>8940524</v>
      </c>
      <c r="F1352" s="15" t="s">
        <v>232</v>
      </c>
      <c r="G1352" s="183" t="s">
        <v>1100</v>
      </c>
    </row>
    <row r="1353" spans="1:7" x14ac:dyDescent="0.2">
      <c r="A1353" s="100">
        <v>9469037</v>
      </c>
      <c r="B1353" s="15" t="s">
        <v>657</v>
      </c>
      <c r="C1353" s="15" t="s">
        <v>1513</v>
      </c>
      <c r="D1353" s="5">
        <v>500</v>
      </c>
      <c r="E1353" s="101">
        <v>8940524</v>
      </c>
      <c r="F1353" s="15" t="s">
        <v>232</v>
      </c>
      <c r="G1353" s="183" t="s">
        <v>1097</v>
      </c>
    </row>
    <row r="1354" spans="1:7" x14ac:dyDescent="0.2">
      <c r="A1354" s="100">
        <v>9468725</v>
      </c>
      <c r="B1354" s="15" t="s">
        <v>2068</v>
      </c>
      <c r="C1354" s="15" t="s">
        <v>245</v>
      </c>
      <c r="D1354" s="5">
        <v>500</v>
      </c>
      <c r="E1354" s="101">
        <v>8940524</v>
      </c>
      <c r="F1354" s="15" t="s">
        <v>232</v>
      </c>
      <c r="G1354" s="183" t="s">
        <v>1093</v>
      </c>
    </row>
    <row r="1355" spans="1:7" x14ac:dyDescent="0.2">
      <c r="A1355" s="100">
        <v>9469428</v>
      </c>
      <c r="B1355" s="15" t="s">
        <v>2296</v>
      </c>
      <c r="C1355" s="15" t="s">
        <v>2297</v>
      </c>
      <c r="D1355" s="5">
        <v>500</v>
      </c>
      <c r="E1355" s="101">
        <v>8940524</v>
      </c>
      <c r="F1355" s="15" t="s">
        <v>232</v>
      </c>
      <c r="G1355" s="183" t="s">
        <v>1097</v>
      </c>
    </row>
    <row r="1356" spans="1:7" x14ac:dyDescent="0.2">
      <c r="A1356" s="100">
        <v>9466946</v>
      </c>
      <c r="B1356" s="15" t="s">
        <v>747</v>
      </c>
      <c r="C1356" s="15" t="s">
        <v>164</v>
      </c>
      <c r="D1356" s="5">
        <v>500</v>
      </c>
      <c r="E1356" s="101">
        <v>8940524</v>
      </c>
      <c r="F1356" s="15" t="s">
        <v>232</v>
      </c>
      <c r="G1356" s="183" t="s">
        <v>1096</v>
      </c>
    </row>
    <row r="1357" spans="1:7" x14ac:dyDescent="0.2">
      <c r="A1357" s="100">
        <v>9464437</v>
      </c>
      <c r="B1357" s="15" t="s">
        <v>747</v>
      </c>
      <c r="C1357" s="15" t="s">
        <v>254</v>
      </c>
      <c r="D1357" s="5">
        <v>500</v>
      </c>
      <c r="E1357" s="101">
        <v>8940524</v>
      </c>
      <c r="F1357" s="15" t="s">
        <v>232</v>
      </c>
      <c r="G1357" s="183" t="s">
        <v>1100</v>
      </c>
    </row>
    <row r="1358" spans="1:7" x14ac:dyDescent="0.2">
      <c r="A1358" s="100">
        <v>9469149</v>
      </c>
      <c r="B1358" s="15" t="s">
        <v>2328</v>
      </c>
      <c r="C1358" s="15" t="s">
        <v>261</v>
      </c>
      <c r="D1358" s="5">
        <v>500</v>
      </c>
      <c r="E1358" s="101">
        <v>8940524</v>
      </c>
      <c r="F1358" s="15" t="s">
        <v>232</v>
      </c>
      <c r="G1358" s="183" t="s">
        <v>1097</v>
      </c>
    </row>
    <row r="1359" spans="1:7" x14ac:dyDescent="0.2">
      <c r="A1359" s="100">
        <v>9469148</v>
      </c>
      <c r="B1359" s="15" t="s">
        <v>2328</v>
      </c>
      <c r="C1359" s="15" t="s">
        <v>2329</v>
      </c>
      <c r="D1359" s="5">
        <v>500</v>
      </c>
      <c r="E1359" s="101">
        <v>8940524</v>
      </c>
      <c r="F1359" s="15" t="s">
        <v>232</v>
      </c>
      <c r="G1359" s="183" t="s">
        <v>1093</v>
      </c>
    </row>
    <row r="1360" spans="1:7" x14ac:dyDescent="0.2">
      <c r="A1360" s="100">
        <v>9467477</v>
      </c>
      <c r="B1360" s="15" t="s">
        <v>1431</v>
      </c>
      <c r="C1360" s="15" t="s">
        <v>289</v>
      </c>
      <c r="D1360" s="5">
        <v>500</v>
      </c>
      <c r="E1360" s="101">
        <v>8940524</v>
      </c>
      <c r="F1360" s="15" t="s">
        <v>232</v>
      </c>
      <c r="G1360" s="183" t="s">
        <v>1104</v>
      </c>
    </row>
    <row r="1361" spans="1:7" x14ac:dyDescent="0.2">
      <c r="A1361" s="100">
        <v>9467582</v>
      </c>
      <c r="B1361" s="15" t="s">
        <v>1457</v>
      </c>
      <c r="C1361" s="15" t="s">
        <v>197</v>
      </c>
      <c r="D1361" s="5">
        <v>500</v>
      </c>
      <c r="E1361" s="101">
        <v>8940524</v>
      </c>
      <c r="F1361" s="15" t="s">
        <v>232</v>
      </c>
      <c r="G1361" s="183" t="s">
        <v>1104</v>
      </c>
    </row>
    <row r="1362" spans="1:7" x14ac:dyDescent="0.2">
      <c r="A1362" s="100">
        <v>9467602</v>
      </c>
      <c r="B1362" s="15" t="s">
        <v>615</v>
      </c>
      <c r="C1362" s="15" t="s">
        <v>607</v>
      </c>
      <c r="D1362" s="5">
        <v>500</v>
      </c>
      <c r="E1362" s="101">
        <v>8940524</v>
      </c>
      <c r="F1362" s="15" t="s">
        <v>232</v>
      </c>
      <c r="G1362" s="183" t="s">
        <v>1097</v>
      </c>
    </row>
    <row r="1363" spans="1:7" x14ac:dyDescent="0.2">
      <c r="A1363" s="100">
        <v>9469955</v>
      </c>
      <c r="B1363" s="15" t="s">
        <v>615</v>
      </c>
      <c r="C1363" s="15" t="s">
        <v>357</v>
      </c>
      <c r="D1363" s="5">
        <v>500</v>
      </c>
      <c r="E1363" s="101">
        <v>8940524</v>
      </c>
      <c r="F1363" s="15" t="s">
        <v>232</v>
      </c>
      <c r="G1363" s="183" t="s">
        <v>1097</v>
      </c>
    </row>
    <row r="1364" spans="1:7" x14ac:dyDescent="0.2">
      <c r="A1364" s="100">
        <v>9466004</v>
      </c>
      <c r="B1364" s="15" t="s">
        <v>1835</v>
      </c>
      <c r="C1364" s="15" t="s">
        <v>851</v>
      </c>
      <c r="D1364" s="5">
        <v>500</v>
      </c>
      <c r="E1364" s="101">
        <v>8940524</v>
      </c>
      <c r="F1364" s="15" t="s">
        <v>232</v>
      </c>
      <c r="G1364" s="183" t="s">
        <v>1100</v>
      </c>
    </row>
    <row r="1365" spans="1:7" x14ac:dyDescent="0.2">
      <c r="A1365" s="100">
        <v>9469144</v>
      </c>
      <c r="B1365" s="15" t="s">
        <v>2416</v>
      </c>
      <c r="C1365" s="15" t="s">
        <v>247</v>
      </c>
      <c r="D1365" s="5">
        <v>500</v>
      </c>
      <c r="E1365" s="101">
        <v>8940524</v>
      </c>
      <c r="F1365" s="15" t="s">
        <v>232</v>
      </c>
      <c r="G1365" s="183" t="s">
        <v>1100</v>
      </c>
    </row>
    <row r="1366" spans="1:7" x14ac:dyDescent="0.2">
      <c r="A1366" s="100">
        <v>9469096</v>
      </c>
      <c r="B1366" s="15" t="s">
        <v>853</v>
      </c>
      <c r="C1366" s="15" t="s">
        <v>375</v>
      </c>
      <c r="D1366" s="5">
        <v>500</v>
      </c>
      <c r="E1366" s="101">
        <v>8940524</v>
      </c>
      <c r="F1366" s="15" t="s">
        <v>232</v>
      </c>
      <c r="G1366" s="183" t="s">
        <v>1108</v>
      </c>
    </row>
    <row r="1367" spans="1:7" x14ac:dyDescent="0.2">
      <c r="A1367" s="100">
        <v>9466005</v>
      </c>
      <c r="B1367" s="15" t="s">
        <v>853</v>
      </c>
      <c r="C1367" s="15" t="s">
        <v>242</v>
      </c>
      <c r="D1367" s="5">
        <v>500</v>
      </c>
      <c r="E1367" s="101">
        <v>8940524</v>
      </c>
      <c r="F1367" s="15" t="s">
        <v>232</v>
      </c>
      <c r="G1367" s="183" t="s">
        <v>1104</v>
      </c>
    </row>
    <row r="1368" spans="1:7" x14ac:dyDescent="0.2">
      <c r="A1368" s="100">
        <v>9467542</v>
      </c>
      <c r="B1368" s="15" t="s">
        <v>1488</v>
      </c>
      <c r="C1368" s="15" t="s">
        <v>187</v>
      </c>
      <c r="D1368" s="5">
        <v>500</v>
      </c>
      <c r="E1368" s="101">
        <v>8940524</v>
      </c>
      <c r="F1368" s="15" t="s">
        <v>232</v>
      </c>
      <c r="G1368" s="183" t="s">
        <v>1104</v>
      </c>
    </row>
    <row r="1369" spans="1:7" x14ac:dyDescent="0.2">
      <c r="A1369" s="100">
        <v>9469707</v>
      </c>
      <c r="B1369" s="15" t="s">
        <v>1488</v>
      </c>
      <c r="C1369" s="15" t="s">
        <v>189</v>
      </c>
      <c r="D1369" s="5">
        <v>500</v>
      </c>
      <c r="E1369" s="101">
        <v>8940524</v>
      </c>
      <c r="F1369" s="15" t="s">
        <v>232</v>
      </c>
      <c r="G1369" s="183" t="s">
        <v>1132</v>
      </c>
    </row>
    <row r="1370" spans="1:7" x14ac:dyDescent="0.2">
      <c r="A1370" s="100">
        <v>9465888</v>
      </c>
      <c r="B1370" s="15" t="s">
        <v>1488</v>
      </c>
      <c r="C1370" s="15" t="s">
        <v>195</v>
      </c>
      <c r="D1370" s="5">
        <v>500</v>
      </c>
      <c r="E1370" s="101">
        <v>8940524</v>
      </c>
      <c r="F1370" s="15" t="s">
        <v>232</v>
      </c>
      <c r="G1370" s="183" t="s">
        <v>1108</v>
      </c>
    </row>
    <row r="1371" spans="1:7" x14ac:dyDescent="0.2">
      <c r="A1371" s="100">
        <v>9469041</v>
      </c>
      <c r="B1371" s="15" t="s">
        <v>2438</v>
      </c>
      <c r="C1371" s="15" t="s">
        <v>2439</v>
      </c>
      <c r="D1371" s="5">
        <v>500</v>
      </c>
      <c r="E1371" s="101">
        <v>8940524</v>
      </c>
      <c r="F1371" s="15" t="s">
        <v>232</v>
      </c>
      <c r="G1371" s="183" t="s">
        <v>1104</v>
      </c>
    </row>
    <row r="1372" spans="1:7" x14ac:dyDescent="0.2">
      <c r="A1372" s="100">
        <v>9467476</v>
      </c>
      <c r="B1372" s="15" t="s">
        <v>1228</v>
      </c>
      <c r="C1372" s="15" t="s">
        <v>583</v>
      </c>
      <c r="D1372" s="5">
        <v>503</v>
      </c>
      <c r="E1372" s="101">
        <v>8940524</v>
      </c>
      <c r="F1372" s="15" t="s">
        <v>232</v>
      </c>
      <c r="G1372" s="183" t="s">
        <v>1104</v>
      </c>
    </row>
    <row r="1373" spans="1:7" x14ac:dyDescent="0.2">
      <c r="A1373" s="100">
        <v>9469146</v>
      </c>
      <c r="B1373" s="15" t="s">
        <v>2457</v>
      </c>
      <c r="C1373" s="15" t="s">
        <v>174</v>
      </c>
      <c r="D1373" s="5">
        <v>500</v>
      </c>
      <c r="E1373" s="101">
        <v>8940524</v>
      </c>
      <c r="F1373" s="15" t="s">
        <v>232</v>
      </c>
      <c r="G1373" s="183" t="s">
        <v>1106</v>
      </c>
    </row>
    <row r="1374" spans="1:7" x14ac:dyDescent="0.2">
      <c r="A1374" s="100">
        <v>9469161</v>
      </c>
      <c r="B1374" s="15" t="s">
        <v>2458</v>
      </c>
      <c r="C1374" s="15" t="s">
        <v>235</v>
      </c>
      <c r="D1374" s="5">
        <v>500</v>
      </c>
      <c r="E1374" s="101">
        <v>8940524</v>
      </c>
      <c r="F1374" s="15" t="s">
        <v>232</v>
      </c>
      <c r="G1374" s="183" t="s">
        <v>1093</v>
      </c>
    </row>
    <row r="1375" spans="1:7" x14ac:dyDescent="0.2">
      <c r="A1375" s="100">
        <v>9466442</v>
      </c>
      <c r="B1375" s="15" t="s">
        <v>1087</v>
      </c>
      <c r="C1375" s="15" t="s">
        <v>213</v>
      </c>
      <c r="D1375" s="5">
        <v>500</v>
      </c>
      <c r="E1375" s="101">
        <v>8940524</v>
      </c>
      <c r="F1375" s="15" t="s">
        <v>232</v>
      </c>
      <c r="G1375" s="183" t="s">
        <v>1100</v>
      </c>
    </row>
    <row r="1376" spans="1:7" x14ac:dyDescent="0.2">
      <c r="A1376" s="100">
        <v>9467632</v>
      </c>
      <c r="B1376" s="15" t="s">
        <v>1235</v>
      </c>
      <c r="C1376" s="15" t="s">
        <v>174</v>
      </c>
      <c r="D1376" s="5">
        <v>541</v>
      </c>
      <c r="E1376" s="101">
        <v>8940524</v>
      </c>
      <c r="F1376" s="15" t="s">
        <v>232</v>
      </c>
      <c r="G1376" s="183" t="s">
        <v>1104</v>
      </c>
    </row>
    <row r="1377" spans="1:7" x14ac:dyDescent="0.2">
      <c r="A1377" s="100">
        <v>9462448</v>
      </c>
      <c r="B1377" s="15" t="s">
        <v>754</v>
      </c>
      <c r="C1377" s="15" t="s">
        <v>546</v>
      </c>
      <c r="D1377" s="5">
        <v>628</v>
      </c>
      <c r="E1377" s="101">
        <v>8940524</v>
      </c>
      <c r="F1377" s="15" t="s">
        <v>232</v>
      </c>
      <c r="G1377" s="183" t="s">
        <v>1114</v>
      </c>
    </row>
    <row r="1378" spans="1:7" x14ac:dyDescent="0.2">
      <c r="A1378" s="100">
        <v>9465889</v>
      </c>
      <c r="B1378" s="15" t="s">
        <v>1024</v>
      </c>
      <c r="C1378" s="15" t="s">
        <v>2489</v>
      </c>
      <c r="D1378" s="5">
        <v>500</v>
      </c>
      <c r="E1378" s="101">
        <v>8940524</v>
      </c>
      <c r="F1378" s="15" t="s">
        <v>232</v>
      </c>
      <c r="G1378" s="183" t="s">
        <v>1096</v>
      </c>
    </row>
    <row r="1379" spans="1:7" x14ac:dyDescent="0.2">
      <c r="A1379" s="100">
        <v>9469156</v>
      </c>
      <c r="B1379" s="15" t="s">
        <v>2490</v>
      </c>
      <c r="C1379" s="15" t="s">
        <v>572</v>
      </c>
      <c r="D1379" s="5">
        <v>500</v>
      </c>
      <c r="E1379" s="101">
        <v>8940524</v>
      </c>
      <c r="F1379" s="15" t="s">
        <v>232</v>
      </c>
      <c r="G1379" s="183" t="s">
        <v>1093</v>
      </c>
    </row>
    <row r="1380" spans="1:7" x14ac:dyDescent="0.2">
      <c r="A1380" s="100">
        <v>9469164</v>
      </c>
      <c r="B1380" s="15" t="s">
        <v>2502</v>
      </c>
      <c r="C1380" s="15" t="s">
        <v>530</v>
      </c>
      <c r="D1380" s="5">
        <v>500</v>
      </c>
      <c r="E1380" s="101">
        <v>8940524</v>
      </c>
      <c r="F1380" s="15" t="s">
        <v>232</v>
      </c>
      <c r="G1380" s="183" t="s">
        <v>1097</v>
      </c>
    </row>
    <row r="1381" spans="1:7" x14ac:dyDescent="0.2">
      <c r="A1381" s="100">
        <v>9467670</v>
      </c>
      <c r="B1381" s="15" t="s">
        <v>1527</v>
      </c>
      <c r="C1381" s="15" t="s">
        <v>219</v>
      </c>
      <c r="D1381" s="5">
        <v>500</v>
      </c>
      <c r="E1381" s="101">
        <v>8940524</v>
      </c>
      <c r="F1381" s="15" t="s">
        <v>232</v>
      </c>
      <c r="G1381" s="183" t="s">
        <v>1096</v>
      </c>
    </row>
    <row r="1382" spans="1:7" x14ac:dyDescent="0.2">
      <c r="A1382" s="100">
        <v>9469416</v>
      </c>
      <c r="B1382" s="15" t="s">
        <v>2511</v>
      </c>
      <c r="C1382" s="15" t="s">
        <v>192</v>
      </c>
      <c r="D1382" s="5">
        <v>500</v>
      </c>
      <c r="E1382" s="101">
        <v>8940524</v>
      </c>
      <c r="F1382" s="15" t="s">
        <v>232</v>
      </c>
      <c r="G1382" s="183" t="s">
        <v>1097</v>
      </c>
    </row>
    <row r="1383" spans="1:7" x14ac:dyDescent="0.2">
      <c r="A1383" s="100">
        <v>9465867</v>
      </c>
      <c r="B1383" s="15" t="s">
        <v>1849</v>
      </c>
      <c r="C1383" s="15" t="s">
        <v>1850</v>
      </c>
      <c r="D1383" s="5">
        <v>578</v>
      </c>
      <c r="E1383" s="101">
        <v>8940524</v>
      </c>
      <c r="F1383" s="15" t="s">
        <v>232</v>
      </c>
      <c r="G1383" s="183" t="s">
        <v>1104</v>
      </c>
    </row>
    <row r="1384" spans="1:7" x14ac:dyDescent="0.2">
      <c r="A1384" s="100">
        <v>9469073</v>
      </c>
      <c r="B1384" s="15" t="s">
        <v>1027</v>
      </c>
      <c r="C1384" s="15" t="s">
        <v>444</v>
      </c>
      <c r="D1384" s="5">
        <v>500</v>
      </c>
      <c r="E1384" s="101">
        <v>8940524</v>
      </c>
      <c r="F1384" s="15" t="s">
        <v>232</v>
      </c>
      <c r="G1384" s="183" t="s">
        <v>1104</v>
      </c>
    </row>
    <row r="1385" spans="1:7" x14ac:dyDescent="0.2">
      <c r="A1385" s="100">
        <v>9462214</v>
      </c>
      <c r="B1385" s="15" t="s">
        <v>573</v>
      </c>
      <c r="C1385" s="15" t="s">
        <v>242</v>
      </c>
      <c r="D1385" s="5">
        <v>500</v>
      </c>
      <c r="E1385" s="101">
        <v>8940524</v>
      </c>
      <c r="F1385" s="15" t="s">
        <v>232</v>
      </c>
      <c r="G1385" s="183" t="s">
        <v>1104</v>
      </c>
    </row>
    <row r="1386" spans="1:7" x14ac:dyDescent="0.2">
      <c r="A1386" s="100">
        <v>9469140</v>
      </c>
      <c r="B1386" s="15" t="s">
        <v>2535</v>
      </c>
      <c r="C1386" s="15" t="s">
        <v>167</v>
      </c>
      <c r="D1386" s="5">
        <v>500</v>
      </c>
      <c r="E1386" s="101">
        <v>8940524</v>
      </c>
      <c r="F1386" s="15" t="s">
        <v>232</v>
      </c>
      <c r="G1386" s="183" t="s">
        <v>1093</v>
      </c>
    </row>
    <row r="1387" spans="1:7" x14ac:dyDescent="0.2">
      <c r="A1387" s="100">
        <v>9467537</v>
      </c>
      <c r="B1387" s="15" t="s">
        <v>1550</v>
      </c>
      <c r="C1387" s="15" t="s">
        <v>197</v>
      </c>
      <c r="D1387" s="5">
        <v>500</v>
      </c>
      <c r="E1387" s="101">
        <v>8940524</v>
      </c>
      <c r="F1387" s="15" t="s">
        <v>232</v>
      </c>
      <c r="G1387" s="183" t="s">
        <v>1100</v>
      </c>
    </row>
    <row r="1388" spans="1:7" x14ac:dyDescent="0.2">
      <c r="A1388" s="100">
        <v>9465869</v>
      </c>
      <c r="B1388" s="15" t="s">
        <v>1990</v>
      </c>
      <c r="C1388" s="15" t="s">
        <v>1991</v>
      </c>
      <c r="D1388" s="5">
        <v>500</v>
      </c>
      <c r="E1388" s="101">
        <v>8940524</v>
      </c>
      <c r="F1388" s="15" t="s">
        <v>232</v>
      </c>
      <c r="G1388" s="183" t="s">
        <v>1091</v>
      </c>
    </row>
    <row r="1389" spans="1:7" x14ac:dyDescent="0.2">
      <c r="A1389" s="100">
        <v>9469068</v>
      </c>
      <c r="B1389" s="15" t="s">
        <v>2558</v>
      </c>
      <c r="C1389" s="15" t="s">
        <v>249</v>
      </c>
      <c r="D1389" s="5">
        <v>500</v>
      </c>
      <c r="E1389" s="101">
        <v>8940524</v>
      </c>
      <c r="F1389" s="15" t="s">
        <v>232</v>
      </c>
      <c r="G1389" s="183" t="s">
        <v>1100</v>
      </c>
    </row>
    <row r="1390" spans="1:7" x14ac:dyDescent="0.2">
      <c r="A1390" s="100">
        <v>9467633</v>
      </c>
      <c r="B1390" s="15" t="s">
        <v>1559</v>
      </c>
      <c r="C1390" s="15" t="s">
        <v>294</v>
      </c>
      <c r="D1390" s="5">
        <v>500</v>
      </c>
      <c r="E1390" s="101">
        <v>8940524</v>
      </c>
      <c r="F1390" s="15" t="s">
        <v>232</v>
      </c>
      <c r="G1390" s="183" t="s">
        <v>1096</v>
      </c>
    </row>
    <row r="1391" spans="1:7" x14ac:dyDescent="0.2">
      <c r="A1391" s="100">
        <v>9470247</v>
      </c>
      <c r="B1391" s="15" t="s">
        <v>3306</v>
      </c>
      <c r="C1391" s="15" t="s">
        <v>959</v>
      </c>
      <c r="D1391" s="5">
        <v>500</v>
      </c>
      <c r="E1391" s="101">
        <v>8940524</v>
      </c>
      <c r="F1391" s="15" t="s">
        <v>232</v>
      </c>
      <c r="G1391" s="183" t="s">
        <v>1114</v>
      </c>
    </row>
    <row r="1392" spans="1:7" x14ac:dyDescent="0.2">
      <c r="A1392" s="100">
        <v>9466008</v>
      </c>
      <c r="B1392" s="15" t="s">
        <v>875</v>
      </c>
      <c r="C1392" s="15" t="s">
        <v>876</v>
      </c>
      <c r="D1392" s="5">
        <v>500</v>
      </c>
      <c r="E1392" s="101">
        <v>8940524</v>
      </c>
      <c r="F1392" s="15" t="s">
        <v>232</v>
      </c>
      <c r="G1392" s="183" t="s">
        <v>1100</v>
      </c>
    </row>
    <row r="1393" spans="1:7" x14ac:dyDescent="0.2">
      <c r="A1393" s="100">
        <v>9462215</v>
      </c>
      <c r="B1393" s="15" t="s">
        <v>578</v>
      </c>
      <c r="C1393" s="15" t="s">
        <v>175</v>
      </c>
      <c r="D1393" s="5">
        <v>523</v>
      </c>
      <c r="E1393" s="101">
        <v>8940524</v>
      </c>
      <c r="F1393" s="15" t="s">
        <v>232</v>
      </c>
      <c r="G1393" s="183" t="s">
        <v>1100</v>
      </c>
    </row>
    <row r="1394" spans="1:7" x14ac:dyDescent="0.2">
      <c r="A1394" s="100">
        <v>9468723</v>
      </c>
      <c r="B1394" s="15" t="s">
        <v>2075</v>
      </c>
      <c r="C1394" s="15" t="s">
        <v>563</v>
      </c>
      <c r="D1394" s="5">
        <v>500</v>
      </c>
      <c r="E1394" s="101">
        <v>8940524</v>
      </c>
      <c r="F1394" s="15" t="s">
        <v>232</v>
      </c>
      <c r="G1394" s="183" t="s">
        <v>1097</v>
      </c>
    </row>
    <row r="1395" spans="1:7" x14ac:dyDescent="0.2">
      <c r="A1395" s="100">
        <v>9469066</v>
      </c>
      <c r="B1395" s="15" t="s">
        <v>2617</v>
      </c>
      <c r="C1395" s="15" t="s">
        <v>384</v>
      </c>
      <c r="D1395" s="5">
        <v>500</v>
      </c>
      <c r="E1395" s="101">
        <v>8940524</v>
      </c>
      <c r="F1395" s="15" t="s">
        <v>232</v>
      </c>
      <c r="G1395" s="183" t="s">
        <v>1104</v>
      </c>
    </row>
    <row r="1396" spans="1:7" x14ac:dyDescent="0.2">
      <c r="A1396" s="100">
        <v>9469089</v>
      </c>
      <c r="B1396" s="15" t="s">
        <v>2653</v>
      </c>
      <c r="C1396" s="15" t="s">
        <v>445</v>
      </c>
      <c r="D1396" s="5">
        <v>500</v>
      </c>
      <c r="E1396" s="101">
        <v>8940524</v>
      </c>
      <c r="F1396" s="15" t="s">
        <v>232</v>
      </c>
      <c r="G1396" s="183" t="s">
        <v>1108</v>
      </c>
    </row>
    <row r="1397" spans="1:7" x14ac:dyDescent="0.2">
      <c r="A1397" s="100">
        <v>9469097</v>
      </c>
      <c r="B1397" s="15" t="s">
        <v>1587</v>
      </c>
      <c r="C1397" s="15" t="s">
        <v>2655</v>
      </c>
      <c r="D1397" s="5">
        <v>500</v>
      </c>
      <c r="E1397" s="101">
        <v>8940524</v>
      </c>
      <c r="F1397" s="15" t="s">
        <v>232</v>
      </c>
      <c r="G1397" s="183" t="s">
        <v>1097</v>
      </c>
    </row>
    <row r="1398" spans="1:7" x14ac:dyDescent="0.2">
      <c r="A1398" s="100">
        <v>9467824</v>
      </c>
      <c r="B1398" s="15" t="s">
        <v>1867</v>
      </c>
      <c r="C1398" s="15" t="s">
        <v>1176</v>
      </c>
      <c r="D1398" s="5">
        <v>500</v>
      </c>
      <c r="E1398" s="101">
        <v>8940524</v>
      </c>
      <c r="F1398" s="15" t="s">
        <v>232</v>
      </c>
      <c r="G1398" s="183" t="s">
        <v>1104</v>
      </c>
    </row>
    <row r="1399" spans="1:7" x14ac:dyDescent="0.2">
      <c r="A1399" s="100">
        <v>9469147</v>
      </c>
      <c r="B1399" s="15" t="s">
        <v>1867</v>
      </c>
      <c r="C1399" s="15" t="s">
        <v>451</v>
      </c>
      <c r="D1399" s="5">
        <v>500</v>
      </c>
      <c r="E1399" s="101">
        <v>8940524</v>
      </c>
      <c r="F1399" s="15" t="s">
        <v>232</v>
      </c>
      <c r="G1399" s="183" t="s">
        <v>1097</v>
      </c>
    </row>
    <row r="1400" spans="1:7" x14ac:dyDescent="0.2">
      <c r="A1400" s="100">
        <v>9465872</v>
      </c>
      <c r="B1400" s="15" t="s">
        <v>883</v>
      </c>
      <c r="C1400" s="15" t="s">
        <v>195</v>
      </c>
      <c r="D1400" s="5">
        <v>500</v>
      </c>
      <c r="E1400" s="101">
        <v>8940524</v>
      </c>
      <c r="F1400" s="15" t="s">
        <v>232</v>
      </c>
      <c r="G1400" s="183" t="s">
        <v>1100</v>
      </c>
    </row>
    <row r="1401" spans="1:7" x14ac:dyDescent="0.2">
      <c r="A1401" s="100">
        <v>9460412</v>
      </c>
      <c r="B1401" s="15" t="s">
        <v>690</v>
      </c>
      <c r="C1401" s="15" t="s">
        <v>451</v>
      </c>
      <c r="D1401" s="5">
        <v>500</v>
      </c>
      <c r="E1401" s="101">
        <v>8940524</v>
      </c>
      <c r="F1401" s="15" t="s">
        <v>232</v>
      </c>
      <c r="G1401" s="183" t="s">
        <v>1091</v>
      </c>
    </row>
    <row r="1402" spans="1:7" x14ac:dyDescent="0.2">
      <c r="A1402" s="100">
        <v>9469743</v>
      </c>
      <c r="B1402" s="15" t="s">
        <v>2672</v>
      </c>
      <c r="C1402" s="15" t="s">
        <v>484</v>
      </c>
      <c r="D1402" s="5">
        <v>500</v>
      </c>
      <c r="E1402" s="101">
        <v>8940524</v>
      </c>
      <c r="F1402" s="15" t="s">
        <v>232</v>
      </c>
      <c r="G1402" s="183" t="s">
        <v>1100</v>
      </c>
    </row>
    <row r="1403" spans="1:7" x14ac:dyDescent="0.2">
      <c r="A1403" s="100">
        <v>9469163</v>
      </c>
      <c r="B1403" s="15" t="s">
        <v>2673</v>
      </c>
      <c r="C1403" s="15" t="s">
        <v>219</v>
      </c>
      <c r="D1403" s="5">
        <v>500</v>
      </c>
      <c r="E1403" s="101">
        <v>8940524</v>
      </c>
      <c r="F1403" s="15" t="s">
        <v>232</v>
      </c>
      <c r="G1403" s="183" t="s">
        <v>1100</v>
      </c>
    </row>
    <row r="1404" spans="1:7" x14ac:dyDescent="0.2">
      <c r="A1404" s="100">
        <v>9467538</v>
      </c>
      <c r="B1404" s="15" t="s">
        <v>1267</v>
      </c>
      <c r="C1404" s="15" t="s">
        <v>234</v>
      </c>
      <c r="D1404" s="5">
        <v>500</v>
      </c>
      <c r="E1404" s="101">
        <v>8940524</v>
      </c>
      <c r="F1404" s="15" t="s">
        <v>232</v>
      </c>
      <c r="G1404" s="183" t="s">
        <v>1104</v>
      </c>
    </row>
    <row r="1405" spans="1:7" x14ac:dyDescent="0.2">
      <c r="A1405" s="100">
        <v>9469166</v>
      </c>
      <c r="B1405" s="15" t="s">
        <v>2680</v>
      </c>
      <c r="C1405" s="15" t="s">
        <v>226</v>
      </c>
      <c r="D1405" s="5">
        <v>500</v>
      </c>
      <c r="E1405" s="101">
        <v>8940524</v>
      </c>
      <c r="F1405" s="15" t="s">
        <v>232</v>
      </c>
      <c r="G1405" s="183" t="s">
        <v>1097</v>
      </c>
    </row>
    <row r="1406" spans="1:7" x14ac:dyDescent="0.2">
      <c r="A1406" s="100">
        <v>9467626</v>
      </c>
      <c r="B1406" s="15" t="s">
        <v>1272</v>
      </c>
      <c r="C1406" s="15" t="s">
        <v>1600</v>
      </c>
      <c r="D1406" s="5">
        <v>500</v>
      </c>
      <c r="E1406" s="101">
        <v>8940524</v>
      </c>
      <c r="F1406" s="15" t="s">
        <v>232</v>
      </c>
      <c r="G1406" s="183" t="s">
        <v>1108</v>
      </c>
    </row>
    <row r="1407" spans="1:7" x14ac:dyDescent="0.2">
      <c r="A1407" s="100">
        <v>9469143</v>
      </c>
      <c r="B1407" s="15" t="s">
        <v>2703</v>
      </c>
      <c r="C1407" s="15" t="s">
        <v>189</v>
      </c>
      <c r="D1407" s="5">
        <v>500</v>
      </c>
      <c r="E1407" s="101">
        <v>8940524</v>
      </c>
      <c r="F1407" s="15" t="s">
        <v>232</v>
      </c>
      <c r="G1407" s="183" t="s">
        <v>1097</v>
      </c>
    </row>
    <row r="1408" spans="1:7" x14ac:dyDescent="0.2">
      <c r="A1408" s="100">
        <v>9469142</v>
      </c>
      <c r="B1408" s="15" t="s">
        <v>2714</v>
      </c>
      <c r="C1408" s="15" t="s">
        <v>542</v>
      </c>
      <c r="D1408" s="5">
        <v>500</v>
      </c>
      <c r="E1408" s="101">
        <v>8940524</v>
      </c>
      <c r="F1408" s="15" t="s">
        <v>232</v>
      </c>
      <c r="G1408" s="183" t="s">
        <v>1096</v>
      </c>
    </row>
    <row r="1409" spans="1:7" x14ac:dyDescent="0.2">
      <c r="A1409" s="100">
        <v>9469151</v>
      </c>
      <c r="B1409" s="15" t="s">
        <v>2714</v>
      </c>
      <c r="C1409" s="15" t="s">
        <v>302</v>
      </c>
      <c r="D1409" s="5">
        <v>500</v>
      </c>
      <c r="E1409" s="101">
        <v>8940524</v>
      </c>
      <c r="F1409" s="15" t="s">
        <v>232</v>
      </c>
      <c r="G1409" s="183" t="s">
        <v>1104</v>
      </c>
    </row>
    <row r="1410" spans="1:7" x14ac:dyDescent="0.2">
      <c r="A1410" s="100">
        <v>9467622</v>
      </c>
      <c r="B1410" s="15" t="s">
        <v>1273</v>
      </c>
      <c r="C1410" s="15" t="s">
        <v>1086</v>
      </c>
      <c r="D1410" s="5">
        <v>500</v>
      </c>
      <c r="E1410" s="101">
        <v>8940524</v>
      </c>
      <c r="F1410" s="15" t="s">
        <v>232</v>
      </c>
      <c r="G1410" s="183" t="s">
        <v>1104</v>
      </c>
    </row>
    <row r="1411" spans="1:7" x14ac:dyDescent="0.2">
      <c r="A1411" s="100">
        <v>9467534</v>
      </c>
      <c r="B1411" s="15" t="s">
        <v>776</v>
      </c>
      <c r="C1411" s="15" t="s">
        <v>1627</v>
      </c>
      <c r="D1411" s="5">
        <v>500</v>
      </c>
      <c r="E1411" s="101">
        <v>8940524</v>
      </c>
      <c r="F1411" s="15" t="s">
        <v>232</v>
      </c>
      <c r="G1411" s="183" t="s">
        <v>1097</v>
      </c>
    </row>
    <row r="1412" spans="1:7" x14ac:dyDescent="0.2">
      <c r="A1412" s="100">
        <v>9462453</v>
      </c>
      <c r="B1412" s="15" t="s">
        <v>776</v>
      </c>
      <c r="C1412" s="15" t="s">
        <v>310</v>
      </c>
      <c r="D1412" s="5">
        <v>508</v>
      </c>
      <c r="E1412" s="101">
        <v>8940524</v>
      </c>
      <c r="F1412" s="15" t="s">
        <v>232</v>
      </c>
      <c r="G1412" s="183" t="s">
        <v>1104</v>
      </c>
    </row>
    <row r="1413" spans="1:7" x14ac:dyDescent="0.2">
      <c r="A1413" s="100">
        <v>9469074</v>
      </c>
      <c r="B1413" s="15" t="s">
        <v>1044</v>
      </c>
      <c r="C1413" s="15" t="s">
        <v>2743</v>
      </c>
      <c r="D1413" s="5">
        <v>500</v>
      </c>
      <c r="E1413" s="101">
        <v>8940524</v>
      </c>
      <c r="F1413" s="15" t="s">
        <v>232</v>
      </c>
      <c r="G1413" s="183" t="s">
        <v>1093</v>
      </c>
    </row>
    <row r="1414" spans="1:7" x14ac:dyDescent="0.2">
      <c r="A1414" s="100">
        <v>9469095</v>
      </c>
      <c r="B1414" s="15" t="s">
        <v>1631</v>
      </c>
      <c r="C1414" s="15" t="s">
        <v>194</v>
      </c>
      <c r="D1414" s="5">
        <v>500</v>
      </c>
      <c r="E1414" s="101">
        <v>8940524</v>
      </c>
      <c r="F1414" s="15" t="s">
        <v>232</v>
      </c>
      <c r="G1414" s="183" t="s">
        <v>1100</v>
      </c>
    </row>
    <row r="1415" spans="1:7" x14ac:dyDescent="0.2">
      <c r="A1415" s="100">
        <v>9462205</v>
      </c>
      <c r="B1415" s="15" t="s">
        <v>491</v>
      </c>
      <c r="C1415" s="15" t="s">
        <v>492</v>
      </c>
      <c r="D1415" s="5">
        <v>679</v>
      </c>
      <c r="E1415" s="101">
        <v>8940524</v>
      </c>
      <c r="F1415" s="15" t="s">
        <v>232</v>
      </c>
      <c r="G1415" s="183" t="s">
        <v>1091</v>
      </c>
    </row>
    <row r="1416" spans="1:7" x14ac:dyDescent="0.2">
      <c r="A1416" s="100">
        <v>9469067</v>
      </c>
      <c r="B1416" s="15" t="s">
        <v>218</v>
      </c>
      <c r="C1416" s="15" t="s">
        <v>302</v>
      </c>
      <c r="D1416" s="5">
        <v>500</v>
      </c>
      <c r="E1416" s="101">
        <v>8940524</v>
      </c>
      <c r="F1416" s="15" t="s">
        <v>232</v>
      </c>
      <c r="G1416" s="183" t="s">
        <v>1096</v>
      </c>
    </row>
    <row r="1417" spans="1:7" x14ac:dyDescent="0.2">
      <c r="A1417" s="100">
        <v>9469145</v>
      </c>
      <c r="B1417" s="15" t="s">
        <v>2812</v>
      </c>
      <c r="C1417" s="15" t="s">
        <v>189</v>
      </c>
      <c r="D1417" s="5">
        <v>500</v>
      </c>
      <c r="E1417" s="101">
        <v>8940524</v>
      </c>
      <c r="F1417" s="15" t="s">
        <v>232</v>
      </c>
      <c r="G1417" s="183" t="s">
        <v>1093</v>
      </c>
    </row>
    <row r="1418" spans="1:7" x14ac:dyDescent="0.2">
      <c r="A1418" s="100">
        <v>9467485</v>
      </c>
      <c r="B1418" s="15" t="s">
        <v>1660</v>
      </c>
      <c r="C1418" s="15" t="s">
        <v>445</v>
      </c>
      <c r="D1418" s="5">
        <v>500</v>
      </c>
      <c r="E1418" s="101">
        <v>8940524</v>
      </c>
      <c r="F1418" s="15" t="s">
        <v>232</v>
      </c>
      <c r="G1418" s="183" t="s">
        <v>1104</v>
      </c>
    </row>
    <row r="1419" spans="1:7" x14ac:dyDescent="0.2">
      <c r="A1419" s="100">
        <v>9469160</v>
      </c>
      <c r="B1419" s="15" t="s">
        <v>2861</v>
      </c>
      <c r="C1419" s="15" t="s">
        <v>187</v>
      </c>
      <c r="D1419" s="5">
        <v>500</v>
      </c>
      <c r="E1419" s="101">
        <v>8940524</v>
      </c>
      <c r="F1419" s="15" t="s">
        <v>232</v>
      </c>
      <c r="G1419" s="183" t="s">
        <v>1097</v>
      </c>
    </row>
    <row r="1420" spans="1:7" x14ac:dyDescent="0.2">
      <c r="A1420" s="100">
        <v>9469154</v>
      </c>
      <c r="B1420" s="15" t="s">
        <v>2864</v>
      </c>
      <c r="C1420" s="15" t="s">
        <v>174</v>
      </c>
      <c r="D1420" s="5">
        <v>500</v>
      </c>
      <c r="E1420" s="101">
        <v>8940524</v>
      </c>
      <c r="F1420" s="15" t="s">
        <v>232</v>
      </c>
      <c r="G1420" s="183" t="s">
        <v>1096</v>
      </c>
    </row>
    <row r="1421" spans="1:7" x14ac:dyDescent="0.2">
      <c r="A1421" s="100">
        <v>7882408</v>
      </c>
      <c r="B1421" s="15" t="s">
        <v>813</v>
      </c>
      <c r="C1421" s="15" t="s">
        <v>227</v>
      </c>
      <c r="D1421" s="5">
        <v>500</v>
      </c>
      <c r="E1421" s="101">
        <v>8940524</v>
      </c>
      <c r="F1421" s="15" t="s">
        <v>232</v>
      </c>
      <c r="G1421" s="183" t="s">
        <v>1114</v>
      </c>
    </row>
    <row r="1422" spans="1:7" x14ac:dyDescent="0.2">
      <c r="A1422" s="100">
        <v>9469070</v>
      </c>
      <c r="B1422" s="15" t="s">
        <v>2898</v>
      </c>
      <c r="C1422" s="15" t="s">
        <v>175</v>
      </c>
      <c r="D1422" s="5">
        <v>500</v>
      </c>
      <c r="E1422" s="101">
        <v>8940524</v>
      </c>
      <c r="F1422" s="15" t="s">
        <v>232</v>
      </c>
      <c r="G1422" s="183" t="s">
        <v>1096</v>
      </c>
    </row>
    <row r="1423" spans="1:7" x14ac:dyDescent="0.2">
      <c r="A1423" s="100">
        <v>9469487</v>
      </c>
      <c r="B1423" s="15" t="s">
        <v>2906</v>
      </c>
      <c r="C1423" s="15" t="s">
        <v>2907</v>
      </c>
      <c r="D1423" s="5">
        <v>500</v>
      </c>
      <c r="E1423" s="101">
        <v>8940524</v>
      </c>
      <c r="F1423" s="15" t="s">
        <v>232</v>
      </c>
      <c r="G1423" s="183" t="s">
        <v>1104</v>
      </c>
    </row>
    <row r="1424" spans="1:7" x14ac:dyDescent="0.2">
      <c r="A1424" s="100">
        <v>9469486</v>
      </c>
      <c r="B1424" s="15" t="s">
        <v>2906</v>
      </c>
      <c r="C1424" s="15" t="s">
        <v>2908</v>
      </c>
      <c r="D1424" s="5">
        <v>500</v>
      </c>
      <c r="E1424" s="101">
        <v>8940524</v>
      </c>
      <c r="F1424" s="15" t="s">
        <v>232</v>
      </c>
      <c r="G1424" s="183" t="s">
        <v>1097</v>
      </c>
    </row>
    <row r="1425" spans="1:7" x14ac:dyDescent="0.2">
      <c r="A1425" s="100">
        <v>9467634</v>
      </c>
      <c r="B1425" s="15" t="s">
        <v>1309</v>
      </c>
      <c r="C1425" s="15" t="s">
        <v>488</v>
      </c>
      <c r="D1425" s="5">
        <v>500</v>
      </c>
      <c r="E1425" s="101">
        <v>8940524</v>
      </c>
      <c r="F1425" s="15" t="s">
        <v>232</v>
      </c>
      <c r="G1425" s="183" t="s">
        <v>1104</v>
      </c>
    </row>
    <row r="1426" spans="1:7" x14ac:dyDescent="0.2">
      <c r="A1426" s="100">
        <v>9469141</v>
      </c>
      <c r="B1426" s="15" t="s">
        <v>2948</v>
      </c>
      <c r="C1426" s="15" t="s">
        <v>444</v>
      </c>
      <c r="D1426" s="5">
        <v>500</v>
      </c>
      <c r="E1426" s="101">
        <v>8940524</v>
      </c>
      <c r="F1426" s="15" t="s">
        <v>232</v>
      </c>
      <c r="G1426" s="183" t="s">
        <v>1096</v>
      </c>
    </row>
    <row r="1427" spans="1:7" x14ac:dyDescent="0.2">
      <c r="A1427" s="100">
        <v>9467601</v>
      </c>
      <c r="B1427" s="15" t="s">
        <v>1686</v>
      </c>
      <c r="C1427" s="15" t="s">
        <v>988</v>
      </c>
      <c r="D1427" s="5">
        <v>504</v>
      </c>
      <c r="E1427" s="101">
        <v>8940524</v>
      </c>
      <c r="F1427" s="15" t="s">
        <v>232</v>
      </c>
      <c r="G1427" s="183" t="s">
        <v>1104</v>
      </c>
    </row>
    <row r="1428" spans="1:7" x14ac:dyDescent="0.2">
      <c r="A1428" s="100">
        <v>9468034</v>
      </c>
      <c r="B1428" s="15" t="s">
        <v>1896</v>
      </c>
      <c r="C1428" s="15" t="s">
        <v>176</v>
      </c>
      <c r="D1428" s="5">
        <v>527</v>
      </c>
      <c r="E1428" s="101">
        <v>8940524</v>
      </c>
      <c r="F1428" s="15" t="s">
        <v>232</v>
      </c>
      <c r="G1428" s="183" t="s">
        <v>1093</v>
      </c>
    </row>
    <row r="1429" spans="1:7" x14ac:dyDescent="0.2">
      <c r="A1429" s="100">
        <v>9461218</v>
      </c>
      <c r="B1429" s="15" t="s">
        <v>1696</v>
      </c>
      <c r="C1429" s="15" t="s">
        <v>779</v>
      </c>
      <c r="D1429" s="5">
        <v>500</v>
      </c>
      <c r="E1429" s="101">
        <v>8940524</v>
      </c>
      <c r="F1429" s="15" t="s">
        <v>232</v>
      </c>
      <c r="G1429" s="183" t="s">
        <v>1091</v>
      </c>
    </row>
    <row r="1430" spans="1:7" x14ac:dyDescent="0.2">
      <c r="A1430" s="100">
        <v>9467244</v>
      </c>
      <c r="B1430" s="15" t="s">
        <v>1317</v>
      </c>
      <c r="C1430" s="15" t="s">
        <v>248</v>
      </c>
      <c r="D1430" s="5">
        <v>551</v>
      </c>
      <c r="E1430" s="101">
        <v>8940524</v>
      </c>
      <c r="F1430" s="15" t="s">
        <v>232</v>
      </c>
      <c r="G1430" s="183" t="s">
        <v>1100</v>
      </c>
    </row>
    <row r="1431" spans="1:7" x14ac:dyDescent="0.2">
      <c r="A1431" s="100">
        <v>9469515</v>
      </c>
      <c r="B1431" s="15" t="s">
        <v>2977</v>
      </c>
      <c r="C1431" s="15" t="s">
        <v>212</v>
      </c>
      <c r="D1431" s="5">
        <v>500</v>
      </c>
      <c r="E1431" s="101">
        <v>8940524</v>
      </c>
      <c r="F1431" s="15" t="s">
        <v>232</v>
      </c>
      <c r="G1431" s="183" t="s">
        <v>1106</v>
      </c>
    </row>
    <row r="1432" spans="1:7" x14ac:dyDescent="0.2">
      <c r="A1432" s="100">
        <v>9465892</v>
      </c>
      <c r="B1432" s="15" t="s">
        <v>439</v>
      </c>
      <c r="C1432" s="15" t="s">
        <v>287</v>
      </c>
      <c r="D1432" s="5">
        <v>500</v>
      </c>
      <c r="E1432" s="101">
        <v>8940524</v>
      </c>
      <c r="F1432" s="15" t="s">
        <v>232</v>
      </c>
      <c r="G1432" s="183" t="s">
        <v>1091</v>
      </c>
    </row>
    <row r="1433" spans="1:7" x14ac:dyDescent="0.2">
      <c r="A1433" s="100">
        <v>9469150</v>
      </c>
      <c r="B1433" s="15" t="s">
        <v>2991</v>
      </c>
      <c r="C1433" s="15" t="s">
        <v>979</v>
      </c>
      <c r="D1433" s="5">
        <v>500</v>
      </c>
      <c r="E1433" s="101">
        <v>8940524</v>
      </c>
      <c r="F1433" s="15" t="s">
        <v>232</v>
      </c>
      <c r="G1433" s="183" t="s">
        <v>1100</v>
      </c>
    </row>
    <row r="1434" spans="1:7" x14ac:dyDescent="0.2">
      <c r="A1434" s="100">
        <v>7530433</v>
      </c>
      <c r="B1434" s="15" t="s">
        <v>3002</v>
      </c>
      <c r="C1434" s="15" t="s">
        <v>224</v>
      </c>
      <c r="D1434" s="5">
        <v>525</v>
      </c>
      <c r="E1434" s="101">
        <v>8940524</v>
      </c>
      <c r="F1434" s="15" t="s">
        <v>232</v>
      </c>
      <c r="G1434" s="183" t="s">
        <v>1093</v>
      </c>
    </row>
    <row r="1435" spans="1:7" x14ac:dyDescent="0.2">
      <c r="A1435" s="100">
        <v>9465894</v>
      </c>
      <c r="B1435" s="15" t="s">
        <v>919</v>
      </c>
      <c r="C1435" s="15" t="s">
        <v>187</v>
      </c>
      <c r="D1435" s="5">
        <v>525</v>
      </c>
      <c r="E1435" s="101">
        <v>8940524</v>
      </c>
      <c r="F1435" s="15" t="s">
        <v>232</v>
      </c>
      <c r="G1435" s="183" t="s">
        <v>1104</v>
      </c>
    </row>
    <row r="1436" spans="1:7" x14ac:dyDescent="0.2">
      <c r="A1436" s="100">
        <v>9469038</v>
      </c>
      <c r="B1436" s="15" t="s">
        <v>3035</v>
      </c>
      <c r="C1436" s="15" t="s">
        <v>572</v>
      </c>
      <c r="D1436" s="5">
        <v>500</v>
      </c>
      <c r="E1436" s="101">
        <v>8940524</v>
      </c>
      <c r="F1436" s="15" t="s">
        <v>232</v>
      </c>
      <c r="G1436" s="183" t="s">
        <v>1093</v>
      </c>
    </row>
    <row r="1437" spans="1:7" x14ac:dyDescent="0.2">
      <c r="A1437" s="100">
        <v>9464330</v>
      </c>
      <c r="B1437" s="15" t="s">
        <v>1755</v>
      </c>
      <c r="C1437" s="15" t="s">
        <v>564</v>
      </c>
      <c r="D1437" s="5">
        <v>500</v>
      </c>
      <c r="E1437" s="101">
        <v>8940524</v>
      </c>
      <c r="F1437" s="15" t="s">
        <v>232</v>
      </c>
      <c r="G1437" s="183" t="s">
        <v>1100</v>
      </c>
    </row>
    <row r="1438" spans="1:7" x14ac:dyDescent="0.2">
      <c r="A1438" s="100">
        <v>9469072</v>
      </c>
      <c r="B1438" s="15" t="s">
        <v>3100</v>
      </c>
      <c r="C1438" s="15" t="s">
        <v>235</v>
      </c>
      <c r="D1438" s="5">
        <v>500</v>
      </c>
      <c r="E1438" s="101">
        <v>8940524</v>
      </c>
      <c r="F1438" s="15" t="s">
        <v>232</v>
      </c>
      <c r="G1438" s="183" t="s">
        <v>1104</v>
      </c>
    </row>
    <row r="1439" spans="1:7" x14ac:dyDescent="0.2">
      <c r="A1439" s="100">
        <v>9469162</v>
      </c>
      <c r="B1439" s="15" t="s">
        <v>3109</v>
      </c>
      <c r="C1439" s="15" t="s">
        <v>1183</v>
      </c>
      <c r="D1439" s="5">
        <v>500</v>
      </c>
      <c r="E1439" s="101">
        <v>8940524</v>
      </c>
      <c r="F1439" s="15" t="s">
        <v>232</v>
      </c>
      <c r="G1439" s="183" t="s">
        <v>1104</v>
      </c>
    </row>
    <row r="1440" spans="1:7" x14ac:dyDescent="0.2">
      <c r="A1440" s="100">
        <v>9470202</v>
      </c>
      <c r="B1440" s="15" t="s">
        <v>3524</v>
      </c>
      <c r="C1440" s="15" t="s">
        <v>382</v>
      </c>
      <c r="D1440" s="5">
        <v>500</v>
      </c>
      <c r="E1440" s="101">
        <v>8940524</v>
      </c>
      <c r="F1440" s="15" t="s">
        <v>232</v>
      </c>
      <c r="G1440" s="183" t="s">
        <v>1091</v>
      </c>
    </row>
    <row r="1441" spans="1:7" x14ac:dyDescent="0.2">
      <c r="A1441" s="100">
        <v>9466612</v>
      </c>
      <c r="B1441" s="15" t="s">
        <v>1925</v>
      </c>
      <c r="C1441" s="15" t="s">
        <v>248</v>
      </c>
      <c r="D1441" s="5">
        <v>500</v>
      </c>
      <c r="E1441" s="101">
        <v>8940524</v>
      </c>
      <c r="F1441" s="15" t="s">
        <v>232</v>
      </c>
      <c r="G1441" s="183" t="s">
        <v>1100</v>
      </c>
    </row>
    <row r="1442" spans="1:7" x14ac:dyDescent="0.2">
      <c r="A1442" s="100">
        <v>9469071</v>
      </c>
      <c r="B1442" s="15" t="s">
        <v>3114</v>
      </c>
      <c r="C1442" s="15" t="s">
        <v>636</v>
      </c>
      <c r="D1442" s="5">
        <v>500</v>
      </c>
      <c r="E1442" s="101">
        <v>8940524</v>
      </c>
      <c r="F1442" s="15" t="s">
        <v>232</v>
      </c>
      <c r="G1442" s="183" t="s">
        <v>1100</v>
      </c>
    </row>
    <row r="1443" spans="1:7" x14ac:dyDescent="0.2">
      <c r="A1443" s="100">
        <v>9469159</v>
      </c>
      <c r="B1443" s="15" t="s">
        <v>3124</v>
      </c>
      <c r="C1443" s="15" t="s">
        <v>3125</v>
      </c>
      <c r="D1443" s="5">
        <v>500</v>
      </c>
      <c r="E1443" s="101">
        <v>8940524</v>
      </c>
      <c r="F1443" s="15" t="s">
        <v>232</v>
      </c>
      <c r="G1443" s="183" t="s">
        <v>1104</v>
      </c>
    </row>
    <row r="1444" spans="1:7" x14ac:dyDescent="0.2">
      <c r="A1444" s="100">
        <v>9469165</v>
      </c>
      <c r="B1444" s="15" t="s">
        <v>3128</v>
      </c>
      <c r="C1444" s="15" t="s">
        <v>226</v>
      </c>
      <c r="D1444" s="5">
        <v>500</v>
      </c>
      <c r="E1444" s="101">
        <v>8940524</v>
      </c>
      <c r="F1444" s="15" t="s">
        <v>232</v>
      </c>
      <c r="G1444" s="183" t="s">
        <v>1093</v>
      </c>
    </row>
    <row r="1445" spans="1:7" x14ac:dyDescent="0.2">
      <c r="A1445" s="100">
        <v>9470508</v>
      </c>
      <c r="B1445" s="15" t="s">
        <v>3625</v>
      </c>
      <c r="C1445" s="15" t="s">
        <v>183</v>
      </c>
      <c r="D1445" s="5">
        <v>500</v>
      </c>
      <c r="E1445" s="101">
        <v>8941403</v>
      </c>
      <c r="F1445" s="15" t="s">
        <v>604</v>
      </c>
      <c r="G1445" s="183" t="s">
        <v>1108</v>
      </c>
    </row>
    <row r="1446" spans="1:7" x14ac:dyDescent="0.2">
      <c r="A1446" s="100">
        <v>9470498</v>
      </c>
      <c r="B1446" s="15" t="s">
        <v>3601</v>
      </c>
      <c r="C1446" s="15" t="s">
        <v>202</v>
      </c>
      <c r="D1446" s="5">
        <v>500</v>
      </c>
      <c r="E1446" s="101">
        <v>8941403</v>
      </c>
      <c r="F1446" s="15" t="s">
        <v>604</v>
      </c>
      <c r="G1446" s="183" t="s">
        <v>1108</v>
      </c>
    </row>
    <row r="1447" spans="1:7" x14ac:dyDescent="0.2">
      <c r="A1447" s="100">
        <v>9468557</v>
      </c>
      <c r="B1447" s="15" t="s">
        <v>2055</v>
      </c>
      <c r="C1447" s="15" t="s">
        <v>257</v>
      </c>
      <c r="D1447" s="5">
        <v>500</v>
      </c>
      <c r="E1447" s="101">
        <v>8941403</v>
      </c>
      <c r="F1447" s="15" t="s">
        <v>604</v>
      </c>
      <c r="G1447" s="183" t="s">
        <v>1100</v>
      </c>
    </row>
    <row r="1448" spans="1:7" x14ac:dyDescent="0.2">
      <c r="A1448" s="100">
        <v>9468847</v>
      </c>
      <c r="B1448" s="15" t="s">
        <v>380</v>
      </c>
      <c r="C1448" s="15" t="s">
        <v>449</v>
      </c>
      <c r="D1448" s="5">
        <v>500</v>
      </c>
      <c r="E1448" s="101">
        <v>8941403</v>
      </c>
      <c r="F1448" s="15" t="s">
        <v>604</v>
      </c>
      <c r="G1448" s="183" t="s">
        <v>1100</v>
      </c>
    </row>
    <row r="1449" spans="1:7" x14ac:dyDescent="0.2">
      <c r="A1449" s="100">
        <v>9470283</v>
      </c>
      <c r="B1449" s="15" t="s">
        <v>3172</v>
      </c>
      <c r="C1449" s="15" t="s">
        <v>3173</v>
      </c>
      <c r="D1449" s="5">
        <v>500</v>
      </c>
      <c r="E1449" s="101">
        <v>8940942</v>
      </c>
      <c r="F1449" s="15" t="s">
        <v>385</v>
      </c>
      <c r="G1449" s="183" t="s">
        <v>1096</v>
      </c>
    </row>
    <row r="1450" spans="1:7" x14ac:dyDescent="0.2">
      <c r="A1450" s="100">
        <v>9467704</v>
      </c>
      <c r="B1450" s="15" t="s">
        <v>1231</v>
      </c>
      <c r="C1450" s="15" t="s">
        <v>1232</v>
      </c>
      <c r="D1450" s="5">
        <v>500</v>
      </c>
      <c r="E1450" s="101">
        <v>8940942</v>
      </c>
      <c r="F1450" s="15" t="s">
        <v>385</v>
      </c>
      <c r="G1450" s="183" t="s">
        <v>1114</v>
      </c>
    </row>
    <row r="1451" spans="1:7" x14ac:dyDescent="0.2">
      <c r="A1451" s="100">
        <v>9466471</v>
      </c>
      <c r="B1451" s="15" t="s">
        <v>1790</v>
      </c>
      <c r="C1451" s="15" t="s">
        <v>944</v>
      </c>
      <c r="D1451" s="5">
        <v>500</v>
      </c>
      <c r="E1451" s="101">
        <v>8940942</v>
      </c>
      <c r="F1451" s="15" t="s">
        <v>385</v>
      </c>
      <c r="G1451" s="183" t="s">
        <v>1114</v>
      </c>
    </row>
    <row r="1452" spans="1:7" x14ac:dyDescent="0.2">
      <c r="A1452" s="100">
        <v>9465373</v>
      </c>
      <c r="B1452" s="15" t="s">
        <v>3154</v>
      </c>
      <c r="C1452" s="15" t="s">
        <v>445</v>
      </c>
      <c r="D1452" s="5">
        <v>596</v>
      </c>
      <c r="E1452" s="101">
        <v>8940894</v>
      </c>
      <c r="F1452" s="15" t="s">
        <v>190</v>
      </c>
      <c r="G1452" s="183" t="s">
        <v>1114</v>
      </c>
    </row>
    <row r="1453" spans="1:7" x14ac:dyDescent="0.2">
      <c r="A1453" s="100">
        <v>9469481</v>
      </c>
      <c r="B1453" s="15" t="s">
        <v>2177</v>
      </c>
      <c r="C1453" s="15" t="s">
        <v>205</v>
      </c>
      <c r="D1453" s="5">
        <v>500</v>
      </c>
      <c r="E1453" s="101">
        <v>8940894</v>
      </c>
      <c r="F1453" s="15" t="s">
        <v>190</v>
      </c>
      <c r="G1453" s="183" t="s">
        <v>1096</v>
      </c>
    </row>
    <row r="1454" spans="1:7" x14ac:dyDescent="0.2">
      <c r="A1454" s="100">
        <v>9469482</v>
      </c>
      <c r="B1454" s="15" t="s">
        <v>2177</v>
      </c>
      <c r="C1454" s="15" t="s">
        <v>215</v>
      </c>
      <c r="D1454" s="5">
        <v>500</v>
      </c>
      <c r="E1454" s="101">
        <v>8940894</v>
      </c>
      <c r="F1454" s="15" t="s">
        <v>190</v>
      </c>
      <c r="G1454" s="183" t="s">
        <v>1097</v>
      </c>
    </row>
    <row r="1455" spans="1:7" x14ac:dyDescent="0.2">
      <c r="A1455" s="100">
        <v>9466238</v>
      </c>
      <c r="B1455" s="15" t="s">
        <v>929</v>
      </c>
      <c r="C1455" s="15" t="s">
        <v>168</v>
      </c>
      <c r="D1455" s="5">
        <v>1035</v>
      </c>
      <c r="E1455" s="101">
        <v>8940894</v>
      </c>
      <c r="F1455" s="15" t="s">
        <v>190</v>
      </c>
      <c r="G1455" s="183" t="s">
        <v>1106</v>
      </c>
    </row>
    <row r="1456" spans="1:7" x14ac:dyDescent="0.2">
      <c r="A1456" s="100">
        <v>9469415</v>
      </c>
      <c r="B1456" s="15" t="s">
        <v>2207</v>
      </c>
      <c r="C1456" s="15" t="s">
        <v>2208</v>
      </c>
      <c r="D1456" s="5">
        <v>500</v>
      </c>
      <c r="E1456" s="101">
        <v>8940894</v>
      </c>
      <c r="F1456" s="15" t="s">
        <v>190</v>
      </c>
      <c r="G1456" s="183" t="s">
        <v>1097</v>
      </c>
    </row>
    <row r="1457" spans="1:7" x14ac:dyDescent="0.2">
      <c r="A1457" s="100">
        <v>9469701</v>
      </c>
      <c r="B1457" s="15" t="s">
        <v>2207</v>
      </c>
      <c r="C1457" s="15" t="s">
        <v>2209</v>
      </c>
      <c r="D1457" s="5">
        <v>500</v>
      </c>
      <c r="E1457" s="101">
        <v>8940894</v>
      </c>
      <c r="F1457" s="15" t="s">
        <v>190</v>
      </c>
      <c r="G1457" s="183" t="s">
        <v>1097</v>
      </c>
    </row>
    <row r="1458" spans="1:7" x14ac:dyDescent="0.2">
      <c r="A1458" s="100">
        <v>9469480</v>
      </c>
      <c r="B1458" s="15" t="s">
        <v>2210</v>
      </c>
      <c r="C1458" s="15" t="s">
        <v>856</v>
      </c>
      <c r="D1458" s="5">
        <v>500</v>
      </c>
      <c r="E1458" s="101">
        <v>8940894</v>
      </c>
      <c r="F1458" s="15" t="s">
        <v>190</v>
      </c>
      <c r="G1458" s="183" t="s">
        <v>1100</v>
      </c>
    </row>
    <row r="1459" spans="1:7" x14ac:dyDescent="0.2">
      <c r="A1459" s="100">
        <v>9468829</v>
      </c>
      <c r="B1459" s="15" t="s">
        <v>2109</v>
      </c>
      <c r="C1459" s="15" t="s">
        <v>506</v>
      </c>
      <c r="D1459" s="5">
        <v>500</v>
      </c>
      <c r="E1459" s="101">
        <v>8940894</v>
      </c>
      <c r="F1459" s="15" t="s">
        <v>190</v>
      </c>
      <c r="G1459" s="183" t="s">
        <v>1097</v>
      </c>
    </row>
    <row r="1460" spans="1:7" x14ac:dyDescent="0.2">
      <c r="A1460" s="100">
        <v>9466858</v>
      </c>
      <c r="B1460" s="15" t="s">
        <v>1395</v>
      </c>
      <c r="C1460" s="15" t="s">
        <v>197</v>
      </c>
      <c r="D1460" s="5">
        <v>500</v>
      </c>
      <c r="E1460" s="101">
        <v>8940894</v>
      </c>
      <c r="F1460" s="15" t="s">
        <v>190</v>
      </c>
      <c r="G1460" s="183" t="s">
        <v>1091</v>
      </c>
    </row>
    <row r="1461" spans="1:7" x14ac:dyDescent="0.2">
      <c r="A1461" s="100">
        <v>9468339</v>
      </c>
      <c r="B1461" s="15" t="s">
        <v>1972</v>
      </c>
      <c r="C1461" s="15" t="s">
        <v>184</v>
      </c>
      <c r="D1461" s="5">
        <v>500</v>
      </c>
      <c r="E1461" s="101">
        <v>8940894</v>
      </c>
      <c r="F1461" s="15" t="s">
        <v>190</v>
      </c>
      <c r="G1461" s="183" t="s">
        <v>1104</v>
      </c>
    </row>
    <row r="1462" spans="1:7" x14ac:dyDescent="0.2">
      <c r="A1462" s="100">
        <v>9467890</v>
      </c>
      <c r="B1462" s="15" t="s">
        <v>1824</v>
      </c>
      <c r="C1462" s="15" t="s">
        <v>1434</v>
      </c>
      <c r="D1462" s="5">
        <v>500</v>
      </c>
      <c r="E1462" s="101">
        <v>8940894</v>
      </c>
      <c r="F1462" s="15" t="s">
        <v>190</v>
      </c>
      <c r="G1462" s="183" t="s">
        <v>1093</v>
      </c>
    </row>
    <row r="1463" spans="1:7" x14ac:dyDescent="0.2">
      <c r="A1463" s="100">
        <v>9469705</v>
      </c>
      <c r="B1463" s="15" t="s">
        <v>2306</v>
      </c>
      <c r="C1463" s="15" t="s">
        <v>281</v>
      </c>
      <c r="D1463" s="5">
        <v>500</v>
      </c>
      <c r="E1463" s="101">
        <v>8940894</v>
      </c>
      <c r="F1463" s="15" t="s">
        <v>190</v>
      </c>
      <c r="G1463" s="183" t="s">
        <v>1097</v>
      </c>
    </row>
    <row r="1464" spans="1:7" x14ac:dyDescent="0.2">
      <c r="A1464" s="100">
        <v>9467321</v>
      </c>
      <c r="B1464" s="15" t="s">
        <v>3217</v>
      </c>
      <c r="C1464" s="15" t="s">
        <v>235</v>
      </c>
      <c r="D1464" s="5">
        <v>500</v>
      </c>
      <c r="E1464" s="101">
        <v>8940894</v>
      </c>
      <c r="F1464" s="15" t="s">
        <v>190</v>
      </c>
      <c r="G1464" s="183" t="s">
        <v>1100</v>
      </c>
    </row>
    <row r="1465" spans="1:7" x14ac:dyDescent="0.2">
      <c r="A1465" s="100">
        <v>9463914</v>
      </c>
      <c r="B1465" s="15" t="s">
        <v>1200</v>
      </c>
      <c r="C1465" s="15" t="s">
        <v>663</v>
      </c>
      <c r="D1465" s="5">
        <v>650</v>
      </c>
      <c r="E1465" s="101">
        <v>8940894</v>
      </c>
      <c r="F1465" s="15" t="s">
        <v>190</v>
      </c>
      <c r="G1465" s="183" t="s">
        <v>1108</v>
      </c>
    </row>
    <row r="1466" spans="1:7" x14ac:dyDescent="0.2">
      <c r="A1466" s="100">
        <v>9460402</v>
      </c>
      <c r="B1466" s="15" t="s">
        <v>437</v>
      </c>
      <c r="C1466" s="15" t="s">
        <v>438</v>
      </c>
      <c r="D1466" s="5">
        <v>500</v>
      </c>
      <c r="E1466" s="101">
        <v>8940894</v>
      </c>
      <c r="F1466" s="15" t="s">
        <v>190</v>
      </c>
      <c r="G1466" s="183" t="s">
        <v>1108</v>
      </c>
    </row>
    <row r="1467" spans="1:7" x14ac:dyDescent="0.2">
      <c r="A1467" s="100">
        <v>9464792</v>
      </c>
      <c r="B1467" s="15" t="s">
        <v>1005</v>
      </c>
      <c r="C1467" s="15" t="s">
        <v>1006</v>
      </c>
      <c r="D1467" s="5">
        <v>612</v>
      </c>
      <c r="E1467" s="101">
        <v>8940894</v>
      </c>
      <c r="F1467" s="15" t="s">
        <v>190</v>
      </c>
      <c r="G1467" s="183" t="s">
        <v>1093</v>
      </c>
    </row>
    <row r="1468" spans="1:7" x14ac:dyDescent="0.2">
      <c r="A1468" s="100">
        <v>9462200</v>
      </c>
      <c r="B1468" s="15" t="s">
        <v>496</v>
      </c>
      <c r="C1468" s="15" t="s">
        <v>497</v>
      </c>
      <c r="D1468" s="5">
        <v>810</v>
      </c>
      <c r="E1468" s="101">
        <v>8940894</v>
      </c>
      <c r="F1468" s="15" t="s">
        <v>190</v>
      </c>
      <c r="G1468" s="183" t="s">
        <v>1091</v>
      </c>
    </row>
    <row r="1469" spans="1:7" x14ac:dyDescent="0.2">
      <c r="A1469" s="100">
        <v>9469979</v>
      </c>
      <c r="B1469" s="15" t="s">
        <v>2337</v>
      </c>
      <c r="C1469" s="15" t="s">
        <v>483</v>
      </c>
      <c r="D1469" s="5">
        <v>500</v>
      </c>
      <c r="E1469" s="101">
        <v>8940894</v>
      </c>
      <c r="F1469" s="15" t="s">
        <v>190</v>
      </c>
      <c r="G1469" s="183" t="s">
        <v>1108</v>
      </c>
    </row>
    <row r="1470" spans="1:7" x14ac:dyDescent="0.2">
      <c r="A1470" s="100">
        <v>9468997</v>
      </c>
      <c r="B1470" s="15" t="s">
        <v>2344</v>
      </c>
      <c r="C1470" s="15" t="s">
        <v>245</v>
      </c>
      <c r="D1470" s="5">
        <v>500</v>
      </c>
      <c r="E1470" s="101">
        <v>8940894</v>
      </c>
      <c r="F1470" s="15" t="s">
        <v>190</v>
      </c>
      <c r="G1470" s="183" t="s">
        <v>1096</v>
      </c>
    </row>
    <row r="1471" spans="1:7" x14ac:dyDescent="0.2">
      <c r="A1471" s="100">
        <v>9469035</v>
      </c>
      <c r="B1471" s="15" t="s">
        <v>2355</v>
      </c>
      <c r="C1471" s="15" t="s">
        <v>210</v>
      </c>
      <c r="D1471" s="5">
        <v>500</v>
      </c>
      <c r="E1471" s="101">
        <v>8940894</v>
      </c>
      <c r="F1471" s="15" t="s">
        <v>190</v>
      </c>
      <c r="G1471" s="183" t="s">
        <v>1097</v>
      </c>
    </row>
    <row r="1472" spans="1:7" x14ac:dyDescent="0.2">
      <c r="A1472" s="100">
        <v>9460161</v>
      </c>
      <c r="B1472" s="15" t="s">
        <v>3230</v>
      </c>
      <c r="C1472" s="15" t="s">
        <v>445</v>
      </c>
      <c r="D1472" s="5">
        <v>500</v>
      </c>
      <c r="E1472" s="101">
        <v>8940894</v>
      </c>
      <c r="F1472" s="15" t="s">
        <v>190</v>
      </c>
      <c r="G1472" s="183" t="s">
        <v>1091</v>
      </c>
    </row>
    <row r="1473" spans="1:7" x14ac:dyDescent="0.2">
      <c r="A1473" s="100">
        <v>9466698</v>
      </c>
      <c r="B1473" s="15" t="s">
        <v>1141</v>
      </c>
      <c r="C1473" s="15" t="s">
        <v>505</v>
      </c>
      <c r="D1473" s="5">
        <v>517</v>
      </c>
      <c r="E1473" s="101">
        <v>8940894</v>
      </c>
      <c r="F1473" s="15" t="s">
        <v>190</v>
      </c>
      <c r="G1473" s="183" t="s">
        <v>1096</v>
      </c>
    </row>
    <row r="1474" spans="1:7" x14ac:dyDescent="0.2">
      <c r="A1474" s="100">
        <v>9469835</v>
      </c>
      <c r="B1474" s="15" t="s">
        <v>2418</v>
      </c>
      <c r="C1474" s="15" t="s">
        <v>2419</v>
      </c>
      <c r="D1474" s="5">
        <v>500</v>
      </c>
      <c r="E1474" s="101">
        <v>8940894</v>
      </c>
      <c r="F1474" s="15" t="s">
        <v>190</v>
      </c>
      <c r="G1474" s="183" t="s">
        <v>1096</v>
      </c>
    </row>
    <row r="1475" spans="1:7" x14ac:dyDescent="0.2">
      <c r="A1475" s="100">
        <v>9467469</v>
      </c>
      <c r="B1475" s="15" t="s">
        <v>1223</v>
      </c>
      <c r="C1475" s="15" t="s">
        <v>215</v>
      </c>
      <c r="D1475" s="5">
        <v>598</v>
      </c>
      <c r="E1475" s="101">
        <v>8940894</v>
      </c>
      <c r="F1475" s="15" t="s">
        <v>190</v>
      </c>
      <c r="G1475" s="183" t="s">
        <v>1108</v>
      </c>
    </row>
    <row r="1476" spans="1:7" x14ac:dyDescent="0.2">
      <c r="A1476" s="100">
        <v>9470398</v>
      </c>
      <c r="B1476" s="15" t="s">
        <v>3239</v>
      </c>
      <c r="C1476" s="15" t="s">
        <v>235</v>
      </c>
      <c r="D1476" s="5">
        <v>500</v>
      </c>
      <c r="E1476" s="101">
        <v>8940894</v>
      </c>
      <c r="F1476" s="15" t="s">
        <v>190</v>
      </c>
      <c r="G1476" s="183" t="s">
        <v>1097</v>
      </c>
    </row>
    <row r="1477" spans="1:7" x14ac:dyDescent="0.2">
      <c r="A1477" s="100">
        <v>9463809</v>
      </c>
      <c r="B1477" s="15" t="s">
        <v>570</v>
      </c>
      <c r="C1477" s="15" t="s">
        <v>287</v>
      </c>
      <c r="D1477" s="5">
        <v>571</v>
      </c>
      <c r="E1477" s="101">
        <v>8940894</v>
      </c>
      <c r="F1477" s="15" t="s">
        <v>190</v>
      </c>
      <c r="G1477" s="183" t="s">
        <v>1100</v>
      </c>
    </row>
    <row r="1478" spans="1:7" x14ac:dyDescent="0.2">
      <c r="A1478" s="100">
        <v>9461986</v>
      </c>
      <c r="B1478" s="15" t="s">
        <v>519</v>
      </c>
      <c r="C1478" s="15" t="s">
        <v>1019</v>
      </c>
      <c r="D1478" s="5">
        <v>500</v>
      </c>
      <c r="E1478" s="101">
        <v>8940894</v>
      </c>
      <c r="F1478" s="15" t="s">
        <v>190</v>
      </c>
      <c r="G1478" s="183" t="s">
        <v>1097</v>
      </c>
    </row>
    <row r="1479" spans="1:7" x14ac:dyDescent="0.2">
      <c r="A1479" s="100">
        <v>9458661</v>
      </c>
      <c r="B1479" s="15" t="s">
        <v>519</v>
      </c>
      <c r="C1479" s="15" t="s">
        <v>520</v>
      </c>
      <c r="D1479" s="5">
        <v>500</v>
      </c>
      <c r="E1479" s="101">
        <v>8940894</v>
      </c>
      <c r="F1479" s="15" t="s">
        <v>190</v>
      </c>
      <c r="G1479" s="183" t="s">
        <v>1091</v>
      </c>
    </row>
    <row r="1480" spans="1:7" x14ac:dyDescent="0.2">
      <c r="A1480" s="100">
        <v>9453016</v>
      </c>
      <c r="B1480" s="15" t="s">
        <v>519</v>
      </c>
      <c r="C1480" s="15" t="s">
        <v>201</v>
      </c>
      <c r="D1480" s="5">
        <v>917</v>
      </c>
      <c r="E1480" s="101">
        <v>8940894</v>
      </c>
      <c r="F1480" s="15" t="s">
        <v>190</v>
      </c>
      <c r="G1480" s="183" t="s">
        <v>1132</v>
      </c>
    </row>
    <row r="1481" spans="1:7" x14ac:dyDescent="0.2">
      <c r="A1481" s="100">
        <v>9461294</v>
      </c>
      <c r="B1481" s="15" t="s">
        <v>462</v>
      </c>
      <c r="C1481" s="15" t="s">
        <v>178</v>
      </c>
      <c r="D1481" s="5">
        <v>662</v>
      </c>
      <c r="E1481" s="101">
        <v>8940894</v>
      </c>
      <c r="F1481" s="15" t="s">
        <v>190</v>
      </c>
      <c r="G1481" s="183" t="s">
        <v>1091</v>
      </c>
    </row>
    <row r="1482" spans="1:7" x14ac:dyDescent="0.2">
      <c r="A1482" s="100">
        <v>9466957</v>
      </c>
      <c r="B1482" s="15" t="s">
        <v>1144</v>
      </c>
      <c r="C1482" s="15" t="s">
        <v>187</v>
      </c>
      <c r="D1482" s="5">
        <v>587</v>
      </c>
      <c r="E1482" s="101">
        <v>8940894</v>
      </c>
      <c r="F1482" s="15" t="s">
        <v>190</v>
      </c>
      <c r="G1482" s="183" t="s">
        <v>1096</v>
      </c>
    </row>
    <row r="1483" spans="1:7" x14ac:dyDescent="0.2">
      <c r="A1483" s="100">
        <v>9469414</v>
      </c>
      <c r="B1483" s="15" t="s">
        <v>2446</v>
      </c>
      <c r="C1483" s="15" t="s">
        <v>445</v>
      </c>
      <c r="D1483" s="5">
        <v>500</v>
      </c>
      <c r="E1483" s="101">
        <v>8940894</v>
      </c>
      <c r="F1483" s="15" t="s">
        <v>190</v>
      </c>
      <c r="G1483" s="183" t="s">
        <v>1104</v>
      </c>
    </row>
    <row r="1484" spans="1:7" x14ac:dyDescent="0.2">
      <c r="A1484" s="100">
        <v>9466800</v>
      </c>
      <c r="B1484" s="15" t="s">
        <v>1229</v>
      </c>
      <c r="C1484" s="15" t="s">
        <v>187</v>
      </c>
      <c r="D1484" s="5">
        <v>515</v>
      </c>
      <c r="E1484" s="101">
        <v>8940894</v>
      </c>
      <c r="F1484" s="15" t="s">
        <v>190</v>
      </c>
      <c r="G1484" s="183" t="s">
        <v>1093</v>
      </c>
    </row>
    <row r="1485" spans="1:7" x14ac:dyDescent="0.2">
      <c r="A1485" s="100">
        <v>9466734</v>
      </c>
      <c r="B1485" s="15" t="s">
        <v>1229</v>
      </c>
      <c r="C1485" s="15" t="s">
        <v>1230</v>
      </c>
      <c r="D1485" s="5">
        <v>500</v>
      </c>
      <c r="E1485" s="101">
        <v>8940894</v>
      </c>
      <c r="F1485" s="15" t="s">
        <v>190</v>
      </c>
      <c r="G1485" s="183" t="s">
        <v>1100</v>
      </c>
    </row>
    <row r="1486" spans="1:7" x14ac:dyDescent="0.2">
      <c r="A1486" s="100">
        <v>9468146</v>
      </c>
      <c r="B1486" s="15" t="s">
        <v>1508</v>
      </c>
      <c r="C1486" s="15" t="s">
        <v>1843</v>
      </c>
      <c r="D1486" s="5">
        <v>500</v>
      </c>
      <c r="E1486" s="101">
        <v>8940894</v>
      </c>
      <c r="F1486" s="15" t="s">
        <v>190</v>
      </c>
      <c r="G1486" s="183" t="s">
        <v>1096</v>
      </c>
    </row>
    <row r="1487" spans="1:7" x14ac:dyDescent="0.2">
      <c r="A1487" s="100">
        <v>9470399</v>
      </c>
      <c r="B1487" s="15" t="s">
        <v>3266</v>
      </c>
      <c r="C1487" s="15" t="s">
        <v>484</v>
      </c>
      <c r="D1487" s="5">
        <v>500</v>
      </c>
      <c r="E1487" s="101">
        <v>8940894</v>
      </c>
      <c r="F1487" s="15" t="s">
        <v>190</v>
      </c>
      <c r="G1487" s="183" t="s">
        <v>1097</v>
      </c>
    </row>
    <row r="1488" spans="1:7" x14ac:dyDescent="0.2">
      <c r="A1488" s="100">
        <v>9467691</v>
      </c>
      <c r="B1488" s="15" t="s">
        <v>1510</v>
      </c>
      <c r="C1488" s="15" t="s">
        <v>1511</v>
      </c>
      <c r="D1488" s="5">
        <v>500</v>
      </c>
      <c r="E1488" s="101">
        <v>8940894</v>
      </c>
      <c r="F1488" s="15" t="s">
        <v>190</v>
      </c>
      <c r="G1488" s="183" t="s">
        <v>1104</v>
      </c>
    </row>
    <row r="1489" spans="1:7" x14ac:dyDescent="0.2">
      <c r="A1489" s="100">
        <v>9468826</v>
      </c>
      <c r="B1489" s="15" t="s">
        <v>2113</v>
      </c>
      <c r="C1489" s="15" t="s">
        <v>438</v>
      </c>
      <c r="D1489" s="5">
        <v>535</v>
      </c>
      <c r="E1489" s="101">
        <v>8940894</v>
      </c>
      <c r="F1489" s="15" t="s">
        <v>190</v>
      </c>
      <c r="G1489" s="183" t="s">
        <v>1100</v>
      </c>
    </row>
    <row r="1490" spans="1:7" x14ac:dyDescent="0.2">
      <c r="A1490" s="100">
        <v>9469157</v>
      </c>
      <c r="B1490" s="15" t="s">
        <v>2089</v>
      </c>
      <c r="C1490" s="15" t="s">
        <v>483</v>
      </c>
      <c r="D1490" s="5">
        <v>500</v>
      </c>
      <c r="E1490" s="101">
        <v>8940894</v>
      </c>
      <c r="F1490" s="15" t="s">
        <v>190</v>
      </c>
      <c r="G1490" s="183" t="s">
        <v>1097</v>
      </c>
    </row>
    <row r="1491" spans="1:7" x14ac:dyDescent="0.2">
      <c r="A1491" s="100">
        <v>9468787</v>
      </c>
      <c r="B1491" s="15" t="s">
        <v>2089</v>
      </c>
      <c r="C1491" s="15" t="s">
        <v>1192</v>
      </c>
      <c r="D1491" s="5">
        <v>500</v>
      </c>
      <c r="E1491" s="101">
        <v>8940894</v>
      </c>
      <c r="F1491" s="15" t="s">
        <v>190</v>
      </c>
      <c r="G1491" s="183" t="s">
        <v>1096</v>
      </c>
    </row>
    <row r="1492" spans="1:7" x14ac:dyDescent="0.2">
      <c r="A1492" s="100">
        <v>9470374</v>
      </c>
      <c r="B1492" s="15" t="s">
        <v>3288</v>
      </c>
      <c r="C1492" s="15" t="s">
        <v>3289</v>
      </c>
      <c r="D1492" s="5">
        <v>500</v>
      </c>
      <c r="E1492" s="101">
        <v>8940894</v>
      </c>
      <c r="F1492" s="15" t="s">
        <v>190</v>
      </c>
      <c r="G1492" s="183" t="s">
        <v>1096</v>
      </c>
    </row>
    <row r="1493" spans="1:7" x14ac:dyDescent="0.2">
      <c r="A1493" s="100">
        <v>9461189</v>
      </c>
      <c r="B1493" s="15" t="s">
        <v>383</v>
      </c>
      <c r="C1493" s="15" t="s">
        <v>192</v>
      </c>
      <c r="D1493" s="5">
        <v>826</v>
      </c>
      <c r="E1493" s="101">
        <v>8940894</v>
      </c>
      <c r="F1493" s="15" t="s">
        <v>190</v>
      </c>
      <c r="G1493" s="183" t="s">
        <v>1091</v>
      </c>
    </row>
    <row r="1494" spans="1:7" x14ac:dyDescent="0.2">
      <c r="A1494" s="100">
        <v>9465374</v>
      </c>
      <c r="B1494" s="15" t="s">
        <v>1246</v>
      </c>
      <c r="C1494" s="15" t="s">
        <v>1030</v>
      </c>
      <c r="D1494" s="5">
        <v>500</v>
      </c>
      <c r="E1494" s="101">
        <v>8940894</v>
      </c>
      <c r="F1494" s="15" t="s">
        <v>190</v>
      </c>
      <c r="G1494" s="183" t="s">
        <v>1093</v>
      </c>
    </row>
    <row r="1495" spans="1:7" x14ac:dyDescent="0.2">
      <c r="A1495" s="100">
        <v>9460382</v>
      </c>
      <c r="B1495" s="15" t="s">
        <v>575</v>
      </c>
      <c r="C1495" s="15" t="s">
        <v>352</v>
      </c>
      <c r="D1495" s="5">
        <v>623</v>
      </c>
      <c r="E1495" s="101">
        <v>8940894</v>
      </c>
      <c r="F1495" s="15" t="s">
        <v>190</v>
      </c>
      <c r="G1495" s="183" t="s">
        <v>1100</v>
      </c>
    </row>
    <row r="1496" spans="1:7" x14ac:dyDescent="0.2">
      <c r="A1496" s="100">
        <v>9470035</v>
      </c>
      <c r="B1496" s="15" t="s">
        <v>2582</v>
      </c>
      <c r="C1496" s="15" t="s">
        <v>183</v>
      </c>
      <c r="D1496" s="5">
        <v>500</v>
      </c>
      <c r="E1496" s="101">
        <v>8940894</v>
      </c>
      <c r="F1496" s="15" t="s">
        <v>190</v>
      </c>
      <c r="G1496" s="183" t="s">
        <v>1097</v>
      </c>
    </row>
    <row r="1497" spans="1:7" x14ac:dyDescent="0.2">
      <c r="A1497" s="100">
        <v>9468786</v>
      </c>
      <c r="B1497" s="15" t="s">
        <v>2092</v>
      </c>
      <c r="C1497" s="15" t="s">
        <v>2093</v>
      </c>
      <c r="D1497" s="5">
        <v>500</v>
      </c>
      <c r="E1497" s="101">
        <v>8940894</v>
      </c>
      <c r="F1497" s="15" t="s">
        <v>190</v>
      </c>
      <c r="G1497" s="183" t="s">
        <v>1104</v>
      </c>
    </row>
    <row r="1498" spans="1:7" x14ac:dyDescent="0.2">
      <c r="A1498" s="100">
        <v>9470034</v>
      </c>
      <c r="B1498" s="15" t="s">
        <v>2590</v>
      </c>
      <c r="C1498" s="15" t="s">
        <v>375</v>
      </c>
      <c r="D1498" s="5">
        <v>500</v>
      </c>
      <c r="E1498" s="101">
        <v>8940894</v>
      </c>
      <c r="F1498" s="15" t="s">
        <v>190</v>
      </c>
      <c r="G1498" s="183" t="s">
        <v>1093</v>
      </c>
    </row>
    <row r="1499" spans="1:7" x14ac:dyDescent="0.2">
      <c r="A1499" s="100">
        <v>9469836</v>
      </c>
      <c r="B1499" s="15" t="s">
        <v>2612</v>
      </c>
      <c r="C1499" s="15" t="s">
        <v>663</v>
      </c>
      <c r="D1499" s="5">
        <v>500</v>
      </c>
      <c r="E1499" s="101">
        <v>8940894</v>
      </c>
      <c r="F1499" s="15" t="s">
        <v>190</v>
      </c>
      <c r="G1499" s="183" t="s">
        <v>1097</v>
      </c>
    </row>
    <row r="1500" spans="1:7" x14ac:dyDescent="0.2">
      <c r="A1500" s="100">
        <v>9467889</v>
      </c>
      <c r="B1500" s="15" t="s">
        <v>3318</v>
      </c>
      <c r="C1500" s="15" t="s">
        <v>239</v>
      </c>
      <c r="D1500" s="5">
        <v>500</v>
      </c>
      <c r="E1500" s="101">
        <v>8940894</v>
      </c>
      <c r="F1500" s="15" t="s">
        <v>190</v>
      </c>
      <c r="G1500" s="183" t="s">
        <v>1093</v>
      </c>
    </row>
    <row r="1501" spans="1:7" x14ac:dyDescent="0.2">
      <c r="A1501" s="100">
        <v>9470373</v>
      </c>
      <c r="B1501" s="15" t="s">
        <v>1148</v>
      </c>
      <c r="C1501" s="15" t="s">
        <v>663</v>
      </c>
      <c r="D1501" s="5">
        <v>500</v>
      </c>
      <c r="E1501" s="101">
        <v>8940894</v>
      </c>
      <c r="F1501" s="15" t="s">
        <v>190</v>
      </c>
      <c r="G1501" s="183" t="s">
        <v>1097</v>
      </c>
    </row>
    <row r="1502" spans="1:7" x14ac:dyDescent="0.2">
      <c r="A1502" s="100">
        <v>9466701</v>
      </c>
      <c r="B1502" s="15" t="s">
        <v>1148</v>
      </c>
      <c r="C1502" s="15" t="s">
        <v>259</v>
      </c>
      <c r="D1502" s="5">
        <v>531</v>
      </c>
      <c r="E1502" s="101">
        <v>8940894</v>
      </c>
      <c r="F1502" s="15" t="s">
        <v>190</v>
      </c>
      <c r="G1502" s="183" t="s">
        <v>1096</v>
      </c>
    </row>
    <row r="1503" spans="1:7" x14ac:dyDescent="0.2">
      <c r="A1503" s="100">
        <v>9461872</v>
      </c>
      <c r="B1503" s="15" t="s">
        <v>493</v>
      </c>
      <c r="C1503" s="15" t="s">
        <v>245</v>
      </c>
      <c r="D1503" s="5">
        <v>1434</v>
      </c>
      <c r="E1503" s="101">
        <v>8940894</v>
      </c>
      <c r="F1503" s="15" t="s">
        <v>190</v>
      </c>
      <c r="G1503" s="183" t="s">
        <v>1108</v>
      </c>
    </row>
    <row r="1504" spans="1:7" x14ac:dyDescent="0.2">
      <c r="A1504" s="100">
        <v>9468960</v>
      </c>
      <c r="B1504" s="15" t="s">
        <v>1261</v>
      </c>
      <c r="C1504" s="15" t="s">
        <v>249</v>
      </c>
      <c r="D1504" s="5">
        <v>500</v>
      </c>
      <c r="E1504" s="101">
        <v>8940894</v>
      </c>
      <c r="F1504" s="15" t="s">
        <v>190</v>
      </c>
      <c r="G1504" s="183" t="s">
        <v>1096</v>
      </c>
    </row>
    <row r="1505" spans="1:7" x14ac:dyDescent="0.2">
      <c r="A1505" s="100">
        <v>9466958</v>
      </c>
      <c r="B1505" s="15" t="s">
        <v>1261</v>
      </c>
      <c r="C1505" s="15" t="s">
        <v>425</v>
      </c>
      <c r="D1505" s="5">
        <v>508</v>
      </c>
      <c r="E1505" s="101">
        <v>8940894</v>
      </c>
      <c r="F1505" s="15" t="s">
        <v>190</v>
      </c>
      <c r="G1505" s="183" t="s">
        <v>1100</v>
      </c>
    </row>
    <row r="1506" spans="1:7" x14ac:dyDescent="0.2">
      <c r="A1506" s="100">
        <v>9467467</v>
      </c>
      <c r="B1506" s="15" t="s">
        <v>1264</v>
      </c>
      <c r="C1506" s="15" t="s">
        <v>175</v>
      </c>
      <c r="D1506" s="5">
        <v>500</v>
      </c>
      <c r="E1506" s="101">
        <v>8940894</v>
      </c>
      <c r="F1506" s="15" t="s">
        <v>190</v>
      </c>
      <c r="G1506" s="183" t="s">
        <v>1096</v>
      </c>
    </row>
    <row r="1507" spans="1:7" x14ac:dyDescent="0.2">
      <c r="A1507" s="100">
        <v>9464845</v>
      </c>
      <c r="B1507" s="15" t="s">
        <v>766</v>
      </c>
      <c r="C1507" s="15" t="s">
        <v>610</v>
      </c>
      <c r="D1507" s="5">
        <v>1077</v>
      </c>
      <c r="E1507" s="101">
        <v>8940894</v>
      </c>
      <c r="F1507" s="15" t="s">
        <v>190</v>
      </c>
      <c r="G1507" s="183" t="s">
        <v>1108</v>
      </c>
    </row>
    <row r="1508" spans="1:7" x14ac:dyDescent="0.2">
      <c r="A1508" s="100">
        <v>9469706</v>
      </c>
      <c r="B1508" s="15" t="s">
        <v>2676</v>
      </c>
      <c r="C1508" s="15" t="s">
        <v>175</v>
      </c>
      <c r="D1508" s="5">
        <v>500</v>
      </c>
      <c r="E1508" s="101">
        <v>8940894</v>
      </c>
      <c r="F1508" s="15" t="s">
        <v>190</v>
      </c>
      <c r="G1508" s="183" t="s">
        <v>1096</v>
      </c>
    </row>
    <row r="1509" spans="1:7" x14ac:dyDescent="0.2">
      <c r="A1509" s="100">
        <v>9466337</v>
      </c>
      <c r="B1509" s="15" t="s">
        <v>985</v>
      </c>
      <c r="C1509" s="15" t="s">
        <v>765</v>
      </c>
      <c r="D1509" s="5">
        <v>500</v>
      </c>
      <c r="E1509" s="101">
        <v>8940894</v>
      </c>
      <c r="F1509" s="15" t="s">
        <v>190</v>
      </c>
      <c r="G1509" s="183" t="s">
        <v>1100</v>
      </c>
    </row>
    <row r="1510" spans="1:7" x14ac:dyDescent="0.2">
      <c r="A1510" s="100">
        <v>9462016</v>
      </c>
      <c r="B1510" s="15" t="s">
        <v>1268</v>
      </c>
      <c r="C1510" s="15" t="s">
        <v>235</v>
      </c>
      <c r="D1510" s="5">
        <v>500</v>
      </c>
      <c r="E1510" s="101">
        <v>8940894</v>
      </c>
      <c r="F1510" s="15" t="s">
        <v>190</v>
      </c>
      <c r="G1510" s="183" t="s">
        <v>1106</v>
      </c>
    </row>
    <row r="1511" spans="1:7" x14ac:dyDescent="0.2">
      <c r="A1511" s="100">
        <v>9468147</v>
      </c>
      <c r="B1511" s="15" t="s">
        <v>1792</v>
      </c>
      <c r="C1511" s="15" t="s">
        <v>623</v>
      </c>
      <c r="D1511" s="5">
        <v>500</v>
      </c>
      <c r="E1511" s="101">
        <v>8940894</v>
      </c>
      <c r="F1511" s="15" t="s">
        <v>190</v>
      </c>
      <c r="G1511" s="183" t="s">
        <v>1093</v>
      </c>
    </row>
    <row r="1512" spans="1:7" x14ac:dyDescent="0.2">
      <c r="A1512" s="100">
        <v>9461505</v>
      </c>
      <c r="B1512" s="15" t="s">
        <v>1149</v>
      </c>
      <c r="C1512" s="15" t="s">
        <v>354</v>
      </c>
      <c r="D1512" s="5">
        <v>621</v>
      </c>
      <c r="E1512" s="101">
        <v>8940894</v>
      </c>
      <c r="F1512" s="15" t="s">
        <v>190</v>
      </c>
      <c r="G1512" s="183" t="s">
        <v>1100</v>
      </c>
    </row>
    <row r="1513" spans="1:7" x14ac:dyDescent="0.2">
      <c r="A1513" s="100">
        <v>9450393</v>
      </c>
      <c r="B1513" s="15" t="s">
        <v>463</v>
      </c>
      <c r="C1513" s="15" t="s">
        <v>174</v>
      </c>
      <c r="D1513" s="5">
        <v>1103</v>
      </c>
      <c r="E1513" s="101">
        <v>8940894</v>
      </c>
      <c r="F1513" s="15" t="s">
        <v>190</v>
      </c>
      <c r="G1513" s="183" t="s">
        <v>1102</v>
      </c>
    </row>
    <row r="1514" spans="1:7" x14ac:dyDescent="0.2">
      <c r="A1514" s="100">
        <v>9468518</v>
      </c>
      <c r="B1514" s="15" t="s">
        <v>2006</v>
      </c>
      <c r="C1514" s="15" t="s">
        <v>1988</v>
      </c>
      <c r="D1514" s="5">
        <v>500</v>
      </c>
      <c r="E1514" s="101">
        <v>8940894</v>
      </c>
      <c r="F1514" s="15" t="s">
        <v>190</v>
      </c>
      <c r="G1514" s="183" t="s">
        <v>1093</v>
      </c>
    </row>
    <row r="1515" spans="1:7" x14ac:dyDescent="0.2">
      <c r="A1515" s="100">
        <v>9465375</v>
      </c>
      <c r="B1515" s="15" t="s">
        <v>587</v>
      </c>
      <c r="C1515" s="15" t="s">
        <v>226</v>
      </c>
      <c r="D1515" s="5">
        <v>529</v>
      </c>
      <c r="E1515" s="101">
        <v>8940894</v>
      </c>
      <c r="F1515" s="15" t="s">
        <v>190</v>
      </c>
      <c r="G1515" s="183" t="s">
        <v>1100</v>
      </c>
    </row>
    <row r="1516" spans="1:7" x14ac:dyDescent="0.2">
      <c r="A1516" s="100">
        <v>9469036</v>
      </c>
      <c r="B1516" s="15" t="s">
        <v>2793</v>
      </c>
      <c r="C1516" s="15" t="s">
        <v>2794</v>
      </c>
      <c r="D1516" s="5">
        <v>500</v>
      </c>
      <c r="E1516" s="101">
        <v>8940894</v>
      </c>
      <c r="F1516" s="15" t="s">
        <v>190</v>
      </c>
      <c r="G1516" s="183" t="s">
        <v>1097</v>
      </c>
    </row>
    <row r="1517" spans="1:7" x14ac:dyDescent="0.2">
      <c r="A1517" s="100">
        <v>9461871</v>
      </c>
      <c r="B1517" s="15" t="s">
        <v>902</v>
      </c>
      <c r="C1517" s="15" t="s">
        <v>184</v>
      </c>
      <c r="D1517" s="5">
        <v>1041</v>
      </c>
      <c r="E1517" s="101">
        <v>8940894</v>
      </c>
      <c r="F1517" s="15" t="s">
        <v>190</v>
      </c>
      <c r="G1517" s="183" t="s">
        <v>1108</v>
      </c>
    </row>
    <row r="1518" spans="1:7" x14ac:dyDescent="0.2">
      <c r="A1518" s="100">
        <v>9469413</v>
      </c>
      <c r="B1518" s="15" t="s">
        <v>1152</v>
      </c>
      <c r="C1518" s="15" t="s">
        <v>2169</v>
      </c>
      <c r="D1518" s="5">
        <v>500</v>
      </c>
      <c r="E1518" s="101">
        <v>8940894</v>
      </c>
      <c r="F1518" s="15" t="s">
        <v>190</v>
      </c>
      <c r="G1518" s="183" t="s">
        <v>1104</v>
      </c>
    </row>
    <row r="1519" spans="1:7" x14ac:dyDescent="0.2">
      <c r="A1519" s="100">
        <v>9467021</v>
      </c>
      <c r="B1519" s="15" t="s">
        <v>1152</v>
      </c>
      <c r="C1519" s="15" t="s">
        <v>3425</v>
      </c>
      <c r="D1519" s="5">
        <v>500</v>
      </c>
      <c r="E1519" s="101">
        <v>8940894</v>
      </c>
      <c r="F1519" s="15" t="s">
        <v>190</v>
      </c>
      <c r="G1519" s="183" t="s">
        <v>1106</v>
      </c>
    </row>
    <row r="1520" spans="1:7" x14ac:dyDescent="0.2">
      <c r="A1520" s="100">
        <v>9469153</v>
      </c>
      <c r="B1520" s="15" t="s">
        <v>2871</v>
      </c>
      <c r="C1520" s="15" t="s">
        <v>282</v>
      </c>
      <c r="D1520" s="5">
        <v>500</v>
      </c>
      <c r="E1520" s="101">
        <v>8940894</v>
      </c>
      <c r="F1520" s="15" t="s">
        <v>190</v>
      </c>
      <c r="G1520" s="183" t="s">
        <v>1093</v>
      </c>
    </row>
    <row r="1521" spans="1:7" x14ac:dyDescent="0.2">
      <c r="A1521" s="100">
        <v>9469479</v>
      </c>
      <c r="B1521" s="15" t="s">
        <v>2873</v>
      </c>
      <c r="C1521" s="15" t="s">
        <v>1384</v>
      </c>
      <c r="D1521" s="5">
        <v>500</v>
      </c>
      <c r="E1521" s="101">
        <v>8940894</v>
      </c>
      <c r="F1521" s="15" t="s">
        <v>190</v>
      </c>
      <c r="G1521" s="183" t="s">
        <v>1104</v>
      </c>
    </row>
    <row r="1522" spans="1:7" x14ac:dyDescent="0.2">
      <c r="A1522" s="100">
        <v>9462265</v>
      </c>
      <c r="B1522" s="15" t="s">
        <v>494</v>
      </c>
      <c r="C1522" s="15" t="s">
        <v>194</v>
      </c>
      <c r="D1522" s="5">
        <v>924</v>
      </c>
      <c r="E1522" s="101">
        <v>8940894</v>
      </c>
      <c r="F1522" s="15" t="s">
        <v>190</v>
      </c>
      <c r="G1522" s="183" t="s">
        <v>1108</v>
      </c>
    </row>
    <row r="1523" spans="1:7" x14ac:dyDescent="0.2">
      <c r="A1523" s="100">
        <v>9466576</v>
      </c>
      <c r="B1523" s="15" t="s">
        <v>1153</v>
      </c>
      <c r="C1523" s="15" t="s">
        <v>1154</v>
      </c>
      <c r="D1523" s="5">
        <v>639</v>
      </c>
      <c r="E1523" s="101">
        <v>8940894</v>
      </c>
      <c r="F1523" s="15" t="s">
        <v>190</v>
      </c>
      <c r="G1523" s="183" t="s">
        <v>1100</v>
      </c>
    </row>
    <row r="1524" spans="1:7" x14ac:dyDescent="0.2">
      <c r="A1524" s="100">
        <v>9466850</v>
      </c>
      <c r="B1524" s="15" t="s">
        <v>1153</v>
      </c>
      <c r="C1524" s="15" t="s">
        <v>3596</v>
      </c>
      <c r="D1524" s="5">
        <v>797</v>
      </c>
      <c r="E1524" s="101">
        <v>8940894</v>
      </c>
      <c r="F1524" s="15" t="s">
        <v>190</v>
      </c>
      <c r="G1524" s="183" t="s">
        <v>1108</v>
      </c>
    </row>
    <row r="1525" spans="1:7" x14ac:dyDescent="0.2">
      <c r="A1525" s="100">
        <v>9466849</v>
      </c>
      <c r="B1525" s="15" t="s">
        <v>1153</v>
      </c>
      <c r="C1525" s="15" t="s">
        <v>212</v>
      </c>
      <c r="D1525" s="5">
        <v>500</v>
      </c>
      <c r="E1525" s="101">
        <v>8940894</v>
      </c>
      <c r="F1525" s="15" t="s">
        <v>190</v>
      </c>
      <c r="G1525" s="183" t="s">
        <v>1106</v>
      </c>
    </row>
    <row r="1526" spans="1:7" x14ac:dyDescent="0.2">
      <c r="A1526" s="100">
        <v>9469155</v>
      </c>
      <c r="B1526" s="15" t="s">
        <v>2899</v>
      </c>
      <c r="C1526" s="15" t="s">
        <v>1562</v>
      </c>
      <c r="D1526" s="5">
        <v>500</v>
      </c>
      <c r="E1526" s="101">
        <v>8940894</v>
      </c>
      <c r="F1526" s="15" t="s">
        <v>190</v>
      </c>
      <c r="G1526" s="183" t="s">
        <v>1096</v>
      </c>
    </row>
    <row r="1527" spans="1:7" x14ac:dyDescent="0.2">
      <c r="A1527" s="100">
        <v>9456594</v>
      </c>
      <c r="B1527" s="15" t="s">
        <v>595</v>
      </c>
      <c r="C1527" s="15" t="s">
        <v>195</v>
      </c>
      <c r="D1527" s="5">
        <v>588</v>
      </c>
      <c r="E1527" s="101">
        <v>8940894</v>
      </c>
      <c r="F1527" s="15" t="s">
        <v>190</v>
      </c>
      <c r="G1527" s="183" t="s">
        <v>1100</v>
      </c>
    </row>
    <row r="1528" spans="1:7" x14ac:dyDescent="0.2">
      <c r="A1528" s="100">
        <v>9469709</v>
      </c>
      <c r="B1528" s="15" t="s">
        <v>2902</v>
      </c>
      <c r="C1528" s="15" t="s">
        <v>451</v>
      </c>
      <c r="D1528" s="5">
        <v>500</v>
      </c>
      <c r="E1528" s="101">
        <v>8940894</v>
      </c>
      <c r="F1528" s="15" t="s">
        <v>190</v>
      </c>
      <c r="G1528" s="183" t="s">
        <v>1097</v>
      </c>
    </row>
    <row r="1529" spans="1:7" x14ac:dyDescent="0.2">
      <c r="A1529" s="100">
        <v>9469417</v>
      </c>
      <c r="B1529" s="15" t="s">
        <v>2903</v>
      </c>
      <c r="C1529" s="15" t="s">
        <v>235</v>
      </c>
      <c r="D1529" s="5">
        <v>500</v>
      </c>
      <c r="E1529" s="101">
        <v>8940894</v>
      </c>
      <c r="F1529" s="15" t="s">
        <v>190</v>
      </c>
      <c r="G1529" s="183" t="s">
        <v>1104</v>
      </c>
    </row>
    <row r="1530" spans="1:7" x14ac:dyDescent="0.2">
      <c r="A1530" s="100">
        <v>9466634</v>
      </c>
      <c r="B1530" s="15" t="s">
        <v>1155</v>
      </c>
      <c r="C1530" s="15" t="s">
        <v>313</v>
      </c>
      <c r="D1530" s="5">
        <v>665</v>
      </c>
      <c r="E1530" s="101">
        <v>8940894</v>
      </c>
      <c r="F1530" s="15" t="s">
        <v>190</v>
      </c>
      <c r="G1530" s="183" t="s">
        <v>1097</v>
      </c>
    </row>
    <row r="1531" spans="1:7" x14ac:dyDescent="0.2">
      <c r="A1531" s="100">
        <v>9465883</v>
      </c>
      <c r="B1531" s="15" t="s">
        <v>640</v>
      </c>
      <c r="C1531" s="15" t="s">
        <v>378</v>
      </c>
      <c r="D1531" s="5">
        <v>521</v>
      </c>
      <c r="E1531" s="101">
        <v>8940894</v>
      </c>
      <c r="F1531" s="15" t="s">
        <v>190</v>
      </c>
      <c r="G1531" s="183" t="s">
        <v>1100</v>
      </c>
    </row>
    <row r="1532" spans="1:7" x14ac:dyDescent="0.2">
      <c r="A1532" s="100">
        <v>9466046</v>
      </c>
      <c r="B1532" s="15" t="s">
        <v>640</v>
      </c>
      <c r="C1532" s="15" t="s">
        <v>310</v>
      </c>
      <c r="D1532" s="5">
        <v>598</v>
      </c>
      <c r="E1532" s="101">
        <v>8940894</v>
      </c>
      <c r="F1532" s="15" t="s">
        <v>190</v>
      </c>
      <c r="G1532" s="183" t="s">
        <v>1096</v>
      </c>
    </row>
    <row r="1533" spans="1:7" x14ac:dyDescent="0.2">
      <c r="A1533" s="100">
        <v>9467505</v>
      </c>
      <c r="B1533" s="15" t="s">
        <v>1156</v>
      </c>
      <c r="C1533" s="15" t="s">
        <v>450</v>
      </c>
      <c r="D1533" s="5">
        <v>500</v>
      </c>
      <c r="E1533" s="101">
        <v>8940894</v>
      </c>
      <c r="F1533" s="15" t="s">
        <v>190</v>
      </c>
      <c r="G1533" s="183" t="s">
        <v>1097</v>
      </c>
    </row>
    <row r="1534" spans="1:7" x14ac:dyDescent="0.2">
      <c r="A1534" s="100">
        <v>9469702</v>
      </c>
      <c r="B1534" s="15" t="s">
        <v>2933</v>
      </c>
      <c r="C1534" s="15" t="s">
        <v>2735</v>
      </c>
      <c r="D1534" s="5">
        <v>500</v>
      </c>
      <c r="E1534" s="101">
        <v>8940894</v>
      </c>
      <c r="F1534" s="15" t="s">
        <v>190</v>
      </c>
      <c r="G1534" s="183" t="s">
        <v>1097</v>
      </c>
    </row>
    <row r="1535" spans="1:7" x14ac:dyDescent="0.2">
      <c r="A1535" s="100">
        <v>9469703</v>
      </c>
      <c r="B1535" s="15" t="s">
        <v>2933</v>
      </c>
      <c r="C1535" s="15" t="s">
        <v>779</v>
      </c>
      <c r="D1535" s="5">
        <v>500</v>
      </c>
      <c r="E1535" s="101">
        <v>8940894</v>
      </c>
      <c r="F1535" s="15" t="s">
        <v>190</v>
      </c>
      <c r="G1535" s="183" t="s">
        <v>1096</v>
      </c>
    </row>
    <row r="1536" spans="1:7" x14ac:dyDescent="0.2">
      <c r="A1536" s="100">
        <v>9468831</v>
      </c>
      <c r="B1536" s="15" t="s">
        <v>2117</v>
      </c>
      <c r="C1536" s="15" t="s">
        <v>178</v>
      </c>
      <c r="D1536" s="5">
        <v>500</v>
      </c>
      <c r="E1536" s="101">
        <v>8940894</v>
      </c>
      <c r="F1536" s="15" t="s">
        <v>190</v>
      </c>
      <c r="G1536" s="183" t="s">
        <v>1096</v>
      </c>
    </row>
    <row r="1537" spans="1:7" x14ac:dyDescent="0.2">
      <c r="A1537" s="100">
        <v>7637604</v>
      </c>
      <c r="B1537" s="15" t="s">
        <v>274</v>
      </c>
      <c r="C1537" s="15" t="s">
        <v>195</v>
      </c>
      <c r="D1537" s="5">
        <v>1280</v>
      </c>
      <c r="E1537" s="101">
        <v>8940894</v>
      </c>
      <c r="F1537" s="15" t="s">
        <v>190</v>
      </c>
      <c r="G1537" s="183" t="s">
        <v>1132</v>
      </c>
    </row>
    <row r="1538" spans="1:7" x14ac:dyDescent="0.2">
      <c r="A1538" s="100">
        <v>7527072</v>
      </c>
      <c r="B1538" s="15" t="s">
        <v>1325</v>
      </c>
      <c r="C1538" s="15" t="s">
        <v>1326</v>
      </c>
      <c r="D1538" s="5">
        <v>500</v>
      </c>
      <c r="E1538" s="101">
        <v>8940894</v>
      </c>
      <c r="F1538" s="15" t="s">
        <v>190</v>
      </c>
      <c r="G1538" s="183" t="s">
        <v>1093</v>
      </c>
    </row>
    <row r="1539" spans="1:7" x14ac:dyDescent="0.2">
      <c r="A1539" s="100">
        <v>9465113</v>
      </c>
      <c r="B1539" s="15" t="s">
        <v>821</v>
      </c>
      <c r="C1539" s="15" t="s">
        <v>802</v>
      </c>
      <c r="D1539" s="5">
        <v>1104</v>
      </c>
      <c r="E1539" s="101">
        <v>8940894</v>
      </c>
      <c r="F1539" s="15" t="s">
        <v>190</v>
      </c>
      <c r="G1539" s="183" t="s">
        <v>1100</v>
      </c>
    </row>
    <row r="1540" spans="1:7" x14ac:dyDescent="0.2">
      <c r="A1540" s="100">
        <v>9466349</v>
      </c>
      <c r="B1540" s="15" t="s">
        <v>821</v>
      </c>
      <c r="C1540" s="15" t="s">
        <v>1072</v>
      </c>
      <c r="D1540" s="5">
        <v>508</v>
      </c>
      <c r="E1540" s="101">
        <v>8940894</v>
      </c>
      <c r="F1540" s="15" t="s">
        <v>190</v>
      </c>
      <c r="G1540" s="183" t="s">
        <v>1096</v>
      </c>
    </row>
    <row r="1541" spans="1:7" x14ac:dyDescent="0.2">
      <c r="A1541" s="100">
        <v>9464433</v>
      </c>
      <c r="B1541" s="15" t="s">
        <v>1074</v>
      </c>
      <c r="C1541" s="15" t="s">
        <v>1075</v>
      </c>
      <c r="D1541" s="5">
        <v>534</v>
      </c>
      <c r="E1541" s="101">
        <v>8940894</v>
      </c>
      <c r="F1541" s="15" t="s">
        <v>190</v>
      </c>
      <c r="G1541" s="183" t="s">
        <v>1093</v>
      </c>
    </row>
    <row r="1542" spans="1:7" x14ac:dyDescent="0.2">
      <c r="A1542" s="100">
        <v>9468961</v>
      </c>
      <c r="B1542" s="15" t="s">
        <v>3081</v>
      </c>
      <c r="C1542" s="15" t="s">
        <v>982</v>
      </c>
      <c r="D1542" s="5">
        <v>500</v>
      </c>
      <c r="E1542" s="101">
        <v>8940894</v>
      </c>
      <c r="F1542" s="15" t="s">
        <v>190</v>
      </c>
      <c r="G1542" s="183" t="s">
        <v>1097</v>
      </c>
    </row>
    <row r="1543" spans="1:7" x14ac:dyDescent="0.2">
      <c r="A1543" s="100">
        <v>9469225</v>
      </c>
      <c r="B1543" s="15" t="s">
        <v>1798</v>
      </c>
      <c r="C1543" s="15" t="s">
        <v>3101</v>
      </c>
      <c r="D1543" s="5">
        <v>500</v>
      </c>
      <c r="E1543" s="101">
        <v>8940894</v>
      </c>
      <c r="F1543" s="15" t="s">
        <v>190</v>
      </c>
      <c r="G1543" s="183" t="s">
        <v>1096</v>
      </c>
    </row>
    <row r="1544" spans="1:7" x14ac:dyDescent="0.2">
      <c r="A1544" s="100">
        <v>9469978</v>
      </c>
      <c r="B1544" s="15" t="s">
        <v>3108</v>
      </c>
      <c r="C1544" s="15" t="s">
        <v>183</v>
      </c>
      <c r="D1544" s="5">
        <v>500</v>
      </c>
      <c r="E1544" s="101">
        <v>8940894</v>
      </c>
      <c r="F1544" s="15" t="s">
        <v>190</v>
      </c>
      <c r="G1544" s="183" t="s">
        <v>1100</v>
      </c>
    </row>
    <row r="1545" spans="1:7" x14ac:dyDescent="0.2">
      <c r="A1545" s="100">
        <v>9463995</v>
      </c>
      <c r="B1545" s="15" t="s">
        <v>1348</v>
      </c>
      <c r="C1545" s="15" t="s">
        <v>235</v>
      </c>
      <c r="D1545" s="5">
        <v>848</v>
      </c>
      <c r="E1545" s="101">
        <v>8940894</v>
      </c>
      <c r="F1545" s="15" t="s">
        <v>190</v>
      </c>
      <c r="G1545" s="183" t="s">
        <v>1132</v>
      </c>
    </row>
    <row r="1546" spans="1:7" x14ac:dyDescent="0.2">
      <c r="A1546" s="100">
        <v>9466963</v>
      </c>
      <c r="B1546" s="15" t="s">
        <v>1348</v>
      </c>
      <c r="C1546" s="15" t="s">
        <v>245</v>
      </c>
      <c r="D1546" s="5">
        <v>506</v>
      </c>
      <c r="E1546" s="101">
        <v>8940894</v>
      </c>
      <c r="F1546" s="15" t="s">
        <v>190</v>
      </c>
      <c r="G1546" s="183" t="s">
        <v>1104</v>
      </c>
    </row>
    <row r="1547" spans="1:7" x14ac:dyDescent="0.2">
      <c r="A1547" s="100">
        <v>9470503</v>
      </c>
      <c r="B1547" s="15" t="s">
        <v>3616</v>
      </c>
      <c r="C1547" s="15" t="s">
        <v>175</v>
      </c>
      <c r="D1547" s="5">
        <v>500</v>
      </c>
      <c r="E1547" s="101">
        <v>8940482</v>
      </c>
      <c r="F1547" s="15" t="s">
        <v>180</v>
      </c>
      <c r="G1547" s="183" t="s">
        <v>1093</v>
      </c>
    </row>
    <row r="1548" spans="1:7" x14ac:dyDescent="0.2">
      <c r="A1548" s="100">
        <v>9470532</v>
      </c>
      <c r="B1548" s="15" t="s">
        <v>3620</v>
      </c>
      <c r="C1548" s="15" t="s">
        <v>266</v>
      </c>
      <c r="D1548" s="5">
        <v>500</v>
      </c>
      <c r="E1548" s="101">
        <v>8940482</v>
      </c>
      <c r="F1548" s="15" t="s">
        <v>180</v>
      </c>
      <c r="G1548" s="183" t="s">
        <v>1108</v>
      </c>
    </row>
    <row r="1549" spans="1:7" x14ac:dyDescent="0.2">
      <c r="A1549" s="100">
        <v>9462603</v>
      </c>
      <c r="B1549" s="15" t="s">
        <v>708</v>
      </c>
      <c r="C1549" s="15" t="s">
        <v>258</v>
      </c>
      <c r="D1549" s="5">
        <v>1037</v>
      </c>
      <c r="E1549" s="101">
        <v>8940482</v>
      </c>
      <c r="F1549" s="15" t="s">
        <v>180</v>
      </c>
      <c r="G1549" s="183" t="s">
        <v>1114</v>
      </c>
    </row>
    <row r="1550" spans="1:7" x14ac:dyDescent="0.2">
      <c r="A1550" s="100">
        <v>9470192</v>
      </c>
      <c r="B1550" s="15" t="s">
        <v>2210</v>
      </c>
      <c r="C1550" s="15" t="s">
        <v>3152</v>
      </c>
      <c r="D1550" s="5">
        <v>500</v>
      </c>
      <c r="E1550" s="101">
        <v>8940482</v>
      </c>
      <c r="F1550" s="15" t="s">
        <v>180</v>
      </c>
      <c r="G1550" s="183" t="s">
        <v>1097</v>
      </c>
    </row>
    <row r="1551" spans="1:7" x14ac:dyDescent="0.2">
      <c r="A1551" s="100">
        <v>9470391</v>
      </c>
      <c r="B1551" s="15" t="s">
        <v>3187</v>
      </c>
      <c r="C1551" s="15" t="s">
        <v>202</v>
      </c>
      <c r="D1551" s="5">
        <v>500</v>
      </c>
      <c r="E1551" s="101">
        <v>8940482</v>
      </c>
      <c r="F1551" s="15" t="s">
        <v>180</v>
      </c>
      <c r="G1551" s="183" t="s">
        <v>1100</v>
      </c>
    </row>
    <row r="1552" spans="1:7" x14ac:dyDescent="0.2">
      <c r="A1552" s="100">
        <v>9470148</v>
      </c>
      <c r="B1552" s="15" t="s">
        <v>3193</v>
      </c>
      <c r="C1552" s="15" t="s">
        <v>3194</v>
      </c>
      <c r="D1552" s="5">
        <v>500</v>
      </c>
      <c r="E1552" s="101">
        <v>8940482</v>
      </c>
      <c r="F1552" s="15" t="s">
        <v>180</v>
      </c>
      <c r="G1552" s="183" t="s">
        <v>1104</v>
      </c>
    </row>
    <row r="1553" spans="1:7" x14ac:dyDescent="0.2">
      <c r="A1553" s="100">
        <v>9470504</v>
      </c>
      <c r="B1553" s="15" t="s">
        <v>3627</v>
      </c>
      <c r="C1553" s="15" t="s">
        <v>2351</v>
      </c>
      <c r="D1553" s="5">
        <v>500</v>
      </c>
      <c r="E1553" s="101">
        <v>8940482</v>
      </c>
      <c r="F1553" s="15" t="s">
        <v>180</v>
      </c>
      <c r="G1553" s="183" t="s">
        <v>1091</v>
      </c>
    </row>
    <row r="1554" spans="1:7" x14ac:dyDescent="0.2">
      <c r="A1554" s="100">
        <v>9468208</v>
      </c>
      <c r="B1554" s="15" t="s">
        <v>1822</v>
      </c>
      <c r="C1554" s="15" t="s">
        <v>206</v>
      </c>
      <c r="D1554" s="5">
        <v>500</v>
      </c>
      <c r="E1554" s="101">
        <v>8940482</v>
      </c>
      <c r="F1554" s="15" t="s">
        <v>180</v>
      </c>
      <c r="G1554" s="183" t="s">
        <v>1108</v>
      </c>
    </row>
    <row r="1555" spans="1:7" x14ac:dyDescent="0.2">
      <c r="A1555" s="100">
        <v>9467883</v>
      </c>
      <c r="B1555" s="15" t="s">
        <v>1827</v>
      </c>
      <c r="C1555" s="15" t="s">
        <v>253</v>
      </c>
      <c r="D1555" s="5">
        <v>502</v>
      </c>
      <c r="E1555" s="101">
        <v>8940482</v>
      </c>
      <c r="F1555" s="15" t="s">
        <v>180</v>
      </c>
      <c r="G1555" s="183" t="s">
        <v>1093</v>
      </c>
    </row>
    <row r="1556" spans="1:7" x14ac:dyDescent="0.2">
      <c r="A1556" s="100">
        <v>9470149</v>
      </c>
      <c r="B1556" s="15" t="s">
        <v>3216</v>
      </c>
      <c r="C1556" s="15" t="s">
        <v>243</v>
      </c>
      <c r="D1556" s="5">
        <v>500</v>
      </c>
      <c r="E1556" s="101">
        <v>8940482</v>
      </c>
      <c r="F1556" s="15" t="s">
        <v>180</v>
      </c>
      <c r="G1556" s="183" t="s">
        <v>1104</v>
      </c>
    </row>
    <row r="1557" spans="1:7" x14ac:dyDescent="0.2">
      <c r="A1557" s="100">
        <v>9470150</v>
      </c>
      <c r="B1557" s="15" t="s">
        <v>1139</v>
      </c>
      <c r="C1557" s="15" t="s">
        <v>178</v>
      </c>
      <c r="D1557" s="5">
        <v>500</v>
      </c>
      <c r="E1557" s="101">
        <v>8940482</v>
      </c>
      <c r="F1557" s="15" t="s">
        <v>180</v>
      </c>
      <c r="G1557" s="183" t="s">
        <v>1104</v>
      </c>
    </row>
    <row r="1558" spans="1:7" x14ac:dyDescent="0.2">
      <c r="A1558" s="100">
        <v>9466508</v>
      </c>
      <c r="B1558" s="15" t="s">
        <v>1139</v>
      </c>
      <c r="C1558" s="15" t="s">
        <v>1140</v>
      </c>
      <c r="D1558" s="5">
        <v>500</v>
      </c>
      <c r="E1558" s="101">
        <v>8940482</v>
      </c>
      <c r="F1558" s="15" t="s">
        <v>180</v>
      </c>
      <c r="G1558" s="183" t="s">
        <v>1108</v>
      </c>
    </row>
    <row r="1559" spans="1:7" x14ac:dyDescent="0.2">
      <c r="A1559" s="100">
        <v>9466704</v>
      </c>
      <c r="B1559" s="15" t="s">
        <v>1139</v>
      </c>
      <c r="C1559" s="15" t="s">
        <v>187</v>
      </c>
      <c r="D1559" s="5">
        <v>500</v>
      </c>
      <c r="E1559" s="101">
        <v>8940482</v>
      </c>
      <c r="F1559" s="15" t="s">
        <v>180</v>
      </c>
      <c r="G1559" s="183" t="s">
        <v>1106</v>
      </c>
    </row>
    <row r="1560" spans="1:7" x14ac:dyDescent="0.2">
      <c r="A1560" s="100">
        <v>9462606</v>
      </c>
      <c r="B1560" s="15" t="s">
        <v>938</v>
      </c>
      <c r="C1560" s="15" t="s">
        <v>530</v>
      </c>
      <c r="D1560" s="5">
        <v>854</v>
      </c>
      <c r="E1560" s="101">
        <v>8940482</v>
      </c>
      <c r="F1560" s="15" t="s">
        <v>180</v>
      </c>
      <c r="G1560" s="183" t="s">
        <v>1108</v>
      </c>
    </row>
    <row r="1561" spans="1:7" x14ac:dyDescent="0.2">
      <c r="A1561" s="100">
        <v>9470151</v>
      </c>
      <c r="B1561" s="15" t="s">
        <v>3221</v>
      </c>
      <c r="C1561" s="15" t="s">
        <v>1501</v>
      </c>
      <c r="D1561" s="5">
        <v>500</v>
      </c>
      <c r="E1561" s="101">
        <v>8940482</v>
      </c>
      <c r="F1561" s="15" t="s">
        <v>180</v>
      </c>
      <c r="G1561" s="183" t="s">
        <v>1093</v>
      </c>
    </row>
    <row r="1562" spans="1:7" x14ac:dyDescent="0.2">
      <c r="A1562" s="100">
        <v>9464055</v>
      </c>
      <c r="B1562" s="15" t="s">
        <v>664</v>
      </c>
      <c r="C1562" s="15" t="s">
        <v>665</v>
      </c>
      <c r="D1562" s="5">
        <v>817</v>
      </c>
      <c r="E1562" s="101">
        <v>8940482</v>
      </c>
      <c r="F1562" s="15" t="s">
        <v>180</v>
      </c>
      <c r="G1562" s="183" t="s">
        <v>1106</v>
      </c>
    </row>
    <row r="1563" spans="1:7" x14ac:dyDescent="0.2">
      <c r="A1563" s="100">
        <v>9465904</v>
      </c>
      <c r="B1563" s="15" t="s">
        <v>1829</v>
      </c>
      <c r="C1563" s="15" t="s">
        <v>848</v>
      </c>
      <c r="D1563" s="5">
        <v>536</v>
      </c>
      <c r="E1563" s="101">
        <v>8940482</v>
      </c>
      <c r="F1563" s="15" t="s">
        <v>180</v>
      </c>
      <c r="G1563" s="183" t="s">
        <v>1091</v>
      </c>
    </row>
    <row r="1564" spans="1:7" x14ac:dyDescent="0.2">
      <c r="A1564" s="100">
        <v>9467886</v>
      </c>
      <c r="B1564" s="15" t="s">
        <v>1831</v>
      </c>
      <c r="C1564" s="15" t="s">
        <v>1832</v>
      </c>
      <c r="D1564" s="5">
        <v>500</v>
      </c>
      <c r="E1564" s="101">
        <v>8940482</v>
      </c>
      <c r="F1564" s="15" t="s">
        <v>180</v>
      </c>
      <c r="G1564" s="183" t="s">
        <v>1096</v>
      </c>
    </row>
    <row r="1565" spans="1:7" x14ac:dyDescent="0.2">
      <c r="A1565" s="100">
        <v>9470389</v>
      </c>
      <c r="B1565" s="15" t="s">
        <v>3255</v>
      </c>
      <c r="C1565" s="15" t="s">
        <v>248</v>
      </c>
      <c r="D1565" s="5">
        <v>509</v>
      </c>
      <c r="E1565" s="101">
        <v>8940482</v>
      </c>
      <c r="F1565" s="15" t="s">
        <v>180</v>
      </c>
      <c r="G1565" s="183" t="s">
        <v>1093</v>
      </c>
    </row>
    <row r="1566" spans="1:7" x14ac:dyDescent="0.2">
      <c r="A1566" s="100">
        <v>9470505</v>
      </c>
      <c r="B1566" s="15" t="s">
        <v>3646</v>
      </c>
      <c r="C1566" s="15" t="s">
        <v>3647</v>
      </c>
      <c r="D1566" s="5">
        <v>505</v>
      </c>
      <c r="E1566" s="101">
        <v>8940482</v>
      </c>
      <c r="F1566" s="15" t="s">
        <v>180</v>
      </c>
      <c r="G1566" s="183" t="s">
        <v>1093</v>
      </c>
    </row>
    <row r="1567" spans="1:7" x14ac:dyDescent="0.2">
      <c r="A1567" s="100">
        <v>9470506</v>
      </c>
      <c r="B1567" s="15" t="s">
        <v>1841</v>
      </c>
      <c r="C1567" s="15" t="s">
        <v>3654</v>
      </c>
      <c r="D1567" s="5">
        <v>500</v>
      </c>
      <c r="E1567" s="101">
        <v>8940482</v>
      </c>
      <c r="F1567" s="15" t="s">
        <v>180</v>
      </c>
      <c r="G1567" s="183" t="s">
        <v>1104</v>
      </c>
    </row>
    <row r="1568" spans="1:7" x14ac:dyDescent="0.2">
      <c r="A1568" s="100">
        <v>9467926</v>
      </c>
      <c r="B1568" s="15" t="s">
        <v>1841</v>
      </c>
      <c r="C1568" s="15" t="s">
        <v>1842</v>
      </c>
      <c r="D1568" s="5">
        <v>500</v>
      </c>
      <c r="E1568" s="101">
        <v>8940482</v>
      </c>
      <c r="F1568" s="15" t="s">
        <v>180</v>
      </c>
      <c r="G1568" s="183" t="s">
        <v>1108</v>
      </c>
    </row>
    <row r="1569" spans="1:7" x14ac:dyDescent="0.2">
      <c r="A1569" s="100">
        <v>9470577</v>
      </c>
      <c r="B1569" s="15" t="s">
        <v>3655</v>
      </c>
      <c r="C1569" s="15" t="s">
        <v>572</v>
      </c>
      <c r="D1569" s="5">
        <v>500</v>
      </c>
      <c r="E1569" s="101">
        <v>8940482</v>
      </c>
      <c r="F1569" s="15" t="s">
        <v>180</v>
      </c>
      <c r="G1569" s="183" t="s">
        <v>1093</v>
      </c>
    </row>
    <row r="1570" spans="1:7" x14ac:dyDescent="0.2">
      <c r="A1570" s="100">
        <v>9470390</v>
      </c>
      <c r="B1570" s="15" t="s">
        <v>3269</v>
      </c>
      <c r="C1570" s="15" t="s">
        <v>3171</v>
      </c>
      <c r="D1570" s="5">
        <v>500</v>
      </c>
      <c r="E1570" s="101">
        <v>8940482</v>
      </c>
      <c r="F1570" s="15" t="s">
        <v>180</v>
      </c>
      <c r="G1570" s="183" t="s">
        <v>1096</v>
      </c>
    </row>
    <row r="1571" spans="1:7" x14ac:dyDescent="0.2">
      <c r="A1571" s="100">
        <v>9470153</v>
      </c>
      <c r="B1571" s="15" t="s">
        <v>1235</v>
      </c>
      <c r="C1571" s="15" t="s">
        <v>3270</v>
      </c>
      <c r="D1571" s="5">
        <v>500</v>
      </c>
      <c r="E1571" s="101">
        <v>8940482</v>
      </c>
      <c r="F1571" s="15" t="s">
        <v>180</v>
      </c>
      <c r="G1571" s="183" t="s">
        <v>1093</v>
      </c>
    </row>
    <row r="1572" spans="1:7" x14ac:dyDescent="0.2">
      <c r="A1572" s="100">
        <v>9470155</v>
      </c>
      <c r="B1572" s="15" t="s">
        <v>3271</v>
      </c>
      <c r="C1572" s="15" t="s">
        <v>189</v>
      </c>
      <c r="D1572" s="5">
        <v>500</v>
      </c>
      <c r="E1572" s="101">
        <v>8940482</v>
      </c>
      <c r="F1572" s="15" t="s">
        <v>180</v>
      </c>
      <c r="G1572" s="183" t="s">
        <v>1091</v>
      </c>
    </row>
    <row r="1573" spans="1:7" x14ac:dyDescent="0.2">
      <c r="A1573" s="100">
        <v>9462610</v>
      </c>
      <c r="B1573" s="15" t="s">
        <v>2516</v>
      </c>
      <c r="C1573" s="15" t="s">
        <v>2517</v>
      </c>
      <c r="D1573" s="5">
        <v>687</v>
      </c>
      <c r="E1573" s="101">
        <v>8940482</v>
      </c>
      <c r="F1573" s="15" t="s">
        <v>180</v>
      </c>
      <c r="G1573" s="183" t="s">
        <v>1106</v>
      </c>
    </row>
    <row r="1574" spans="1:7" x14ac:dyDescent="0.2">
      <c r="A1574" s="100">
        <v>9470156</v>
      </c>
      <c r="B1574" s="15" t="s">
        <v>3293</v>
      </c>
      <c r="C1574" s="15" t="s">
        <v>957</v>
      </c>
      <c r="D1574" s="5">
        <v>500</v>
      </c>
      <c r="E1574" s="101">
        <v>8940482</v>
      </c>
      <c r="F1574" s="15" t="s">
        <v>180</v>
      </c>
      <c r="G1574" s="183" t="s">
        <v>1091</v>
      </c>
    </row>
    <row r="1575" spans="1:7" x14ac:dyDescent="0.2">
      <c r="A1575" s="100">
        <v>9466643</v>
      </c>
      <c r="B1575" s="15" t="s">
        <v>983</v>
      </c>
      <c r="C1575" s="15" t="s">
        <v>1854</v>
      </c>
      <c r="D1575" s="5">
        <v>520</v>
      </c>
      <c r="E1575" s="101">
        <v>8940482</v>
      </c>
      <c r="F1575" s="15" t="s">
        <v>180</v>
      </c>
      <c r="G1575" s="183" t="s">
        <v>1091</v>
      </c>
    </row>
    <row r="1576" spans="1:7" x14ac:dyDescent="0.2">
      <c r="A1576" s="100">
        <v>9468240</v>
      </c>
      <c r="B1576" s="15" t="s">
        <v>1857</v>
      </c>
      <c r="C1576" s="15" t="s">
        <v>1858</v>
      </c>
      <c r="D1576" s="5">
        <v>537</v>
      </c>
      <c r="E1576" s="101">
        <v>8940482</v>
      </c>
      <c r="F1576" s="15" t="s">
        <v>180</v>
      </c>
      <c r="G1576" s="183" t="s">
        <v>1093</v>
      </c>
    </row>
    <row r="1577" spans="1:7" x14ac:dyDescent="0.2">
      <c r="A1577" s="100">
        <v>9465906</v>
      </c>
      <c r="B1577" s="15" t="s">
        <v>1857</v>
      </c>
      <c r="C1577" s="15" t="s">
        <v>210</v>
      </c>
      <c r="D1577" s="5">
        <v>510</v>
      </c>
      <c r="E1577" s="101">
        <v>8940482</v>
      </c>
      <c r="F1577" s="15" t="s">
        <v>180</v>
      </c>
      <c r="G1577" s="183" t="s">
        <v>1091</v>
      </c>
    </row>
    <row r="1578" spans="1:7" x14ac:dyDescent="0.2">
      <c r="A1578" s="100">
        <v>9470157</v>
      </c>
      <c r="B1578" s="15" t="s">
        <v>3303</v>
      </c>
      <c r="C1578" s="15" t="s">
        <v>266</v>
      </c>
      <c r="D1578" s="5">
        <v>500</v>
      </c>
      <c r="E1578" s="101">
        <v>8940482</v>
      </c>
      <c r="F1578" s="15" t="s">
        <v>180</v>
      </c>
      <c r="G1578" s="183" t="s">
        <v>1104</v>
      </c>
    </row>
    <row r="1579" spans="1:7" x14ac:dyDescent="0.2">
      <c r="A1579" s="100">
        <v>9470158</v>
      </c>
      <c r="B1579" s="15" t="s">
        <v>3303</v>
      </c>
      <c r="C1579" s="15" t="s">
        <v>2351</v>
      </c>
      <c r="D1579" s="5">
        <v>500</v>
      </c>
      <c r="E1579" s="101">
        <v>8940482</v>
      </c>
      <c r="F1579" s="15" t="s">
        <v>180</v>
      </c>
      <c r="G1579" s="183" t="s">
        <v>1104</v>
      </c>
    </row>
    <row r="1580" spans="1:7" x14ac:dyDescent="0.2">
      <c r="A1580" s="100">
        <v>9467754</v>
      </c>
      <c r="B1580" s="15" t="s">
        <v>1250</v>
      </c>
      <c r="C1580" s="15" t="s">
        <v>1251</v>
      </c>
      <c r="D1580" s="5">
        <v>533</v>
      </c>
      <c r="E1580" s="101">
        <v>8940482</v>
      </c>
      <c r="F1580" s="15" t="s">
        <v>180</v>
      </c>
      <c r="G1580" s="183" t="s">
        <v>1091</v>
      </c>
    </row>
    <row r="1581" spans="1:7" x14ac:dyDescent="0.2">
      <c r="A1581" s="100">
        <v>9470159</v>
      </c>
      <c r="B1581" s="15" t="s">
        <v>3308</v>
      </c>
      <c r="C1581" s="15" t="s">
        <v>848</v>
      </c>
      <c r="D1581" s="5">
        <v>500</v>
      </c>
      <c r="E1581" s="101">
        <v>8940482</v>
      </c>
      <c r="F1581" s="15" t="s">
        <v>180</v>
      </c>
      <c r="G1581" s="183" t="s">
        <v>1091</v>
      </c>
    </row>
    <row r="1582" spans="1:7" x14ac:dyDescent="0.2">
      <c r="A1582" s="100">
        <v>9468236</v>
      </c>
      <c r="B1582" s="15" t="s">
        <v>1864</v>
      </c>
      <c r="C1582" s="15" t="s">
        <v>1501</v>
      </c>
      <c r="D1582" s="5">
        <v>505</v>
      </c>
      <c r="E1582" s="101">
        <v>8940482</v>
      </c>
      <c r="F1582" s="15" t="s">
        <v>180</v>
      </c>
      <c r="G1582" s="183" t="s">
        <v>1093</v>
      </c>
    </row>
    <row r="1583" spans="1:7" x14ac:dyDescent="0.2">
      <c r="A1583" s="100">
        <v>9470160</v>
      </c>
      <c r="B1583" s="15" t="s">
        <v>3330</v>
      </c>
      <c r="C1583" s="15" t="s">
        <v>3331</v>
      </c>
      <c r="D1583" s="5">
        <v>500</v>
      </c>
      <c r="E1583" s="101">
        <v>8940482</v>
      </c>
      <c r="F1583" s="15" t="s">
        <v>180</v>
      </c>
      <c r="G1583" s="183" t="s">
        <v>1093</v>
      </c>
    </row>
    <row r="1584" spans="1:7" x14ac:dyDescent="0.2">
      <c r="A1584" s="100">
        <v>9468237</v>
      </c>
      <c r="B1584" s="15" t="s">
        <v>1871</v>
      </c>
      <c r="C1584" s="15" t="s">
        <v>665</v>
      </c>
      <c r="D1584" s="5">
        <v>525</v>
      </c>
      <c r="E1584" s="101">
        <v>8940482</v>
      </c>
      <c r="F1584" s="15" t="s">
        <v>180</v>
      </c>
      <c r="G1584" s="183" t="s">
        <v>1100</v>
      </c>
    </row>
    <row r="1585" spans="1:7" x14ac:dyDescent="0.2">
      <c r="A1585" s="100">
        <v>9470161</v>
      </c>
      <c r="B1585" s="15" t="s">
        <v>3350</v>
      </c>
      <c r="C1585" s="15" t="s">
        <v>258</v>
      </c>
      <c r="D1585" s="5">
        <v>500</v>
      </c>
      <c r="E1585" s="101">
        <v>8940482</v>
      </c>
      <c r="F1585" s="15" t="s">
        <v>180</v>
      </c>
      <c r="G1585" s="183" t="s">
        <v>1100</v>
      </c>
    </row>
    <row r="1586" spans="1:7" x14ac:dyDescent="0.2">
      <c r="A1586" s="100">
        <v>9470166</v>
      </c>
      <c r="B1586" s="15" t="s">
        <v>3351</v>
      </c>
      <c r="C1586" s="15" t="s">
        <v>336</v>
      </c>
      <c r="D1586" s="5">
        <v>500</v>
      </c>
      <c r="E1586" s="101">
        <v>8940482</v>
      </c>
      <c r="F1586" s="15" t="s">
        <v>180</v>
      </c>
      <c r="G1586" s="183" t="s">
        <v>1093</v>
      </c>
    </row>
    <row r="1587" spans="1:7" x14ac:dyDescent="0.2">
      <c r="A1587" s="100">
        <v>9470162</v>
      </c>
      <c r="B1587" s="15" t="s">
        <v>3352</v>
      </c>
      <c r="C1587" s="15" t="s">
        <v>206</v>
      </c>
      <c r="D1587" s="5">
        <v>500</v>
      </c>
      <c r="E1587" s="101">
        <v>8940482</v>
      </c>
      <c r="F1587" s="15" t="s">
        <v>180</v>
      </c>
      <c r="G1587" s="183" t="s">
        <v>1096</v>
      </c>
    </row>
    <row r="1588" spans="1:7" x14ac:dyDescent="0.2">
      <c r="A1588" s="100">
        <v>9470392</v>
      </c>
      <c r="B1588" s="15" t="s">
        <v>3354</v>
      </c>
      <c r="C1588" s="15" t="s">
        <v>222</v>
      </c>
      <c r="D1588" s="5">
        <v>500</v>
      </c>
      <c r="E1588" s="101">
        <v>8940482</v>
      </c>
      <c r="F1588" s="15" t="s">
        <v>180</v>
      </c>
      <c r="G1588" s="183" t="s">
        <v>1093</v>
      </c>
    </row>
    <row r="1589" spans="1:7" x14ac:dyDescent="0.2">
      <c r="A1589" s="100">
        <v>9470163</v>
      </c>
      <c r="B1589" s="15" t="s">
        <v>3361</v>
      </c>
      <c r="C1589" s="15" t="s">
        <v>266</v>
      </c>
      <c r="D1589" s="5">
        <v>500</v>
      </c>
      <c r="E1589" s="101">
        <v>8940482</v>
      </c>
      <c r="F1589" s="15" t="s">
        <v>180</v>
      </c>
      <c r="G1589" s="183" t="s">
        <v>1091</v>
      </c>
    </row>
    <row r="1590" spans="1:7" x14ac:dyDescent="0.2">
      <c r="A1590" s="100">
        <v>9470164</v>
      </c>
      <c r="B1590" s="15" t="s">
        <v>3363</v>
      </c>
      <c r="C1590" s="15" t="s">
        <v>848</v>
      </c>
      <c r="D1590" s="5">
        <v>500</v>
      </c>
      <c r="E1590" s="101">
        <v>8940482</v>
      </c>
      <c r="F1590" s="15" t="s">
        <v>180</v>
      </c>
      <c r="G1590" s="183" t="s">
        <v>1104</v>
      </c>
    </row>
    <row r="1591" spans="1:7" x14ac:dyDescent="0.2">
      <c r="A1591" s="100">
        <v>9466107</v>
      </c>
      <c r="B1591" s="15" t="s">
        <v>3364</v>
      </c>
      <c r="C1591" s="15" t="s">
        <v>3215</v>
      </c>
      <c r="D1591" s="5">
        <v>516</v>
      </c>
      <c r="E1591" s="101">
        <v>8940482</v>
      </c>
      <c r="F1591" s="15" t="s">
        <v>180</v>
      </c>
      <c r="G1591" s="183" t="s">
        <v>1091</v>
      </c>
    </row>
    <row r="1592" spans="1:7" x14ac:dyDescent="0.2">
      <c r="A1592" s="100">
        <v>9470165</v>
      </c>
      <c r="B1592" s="15" t="s">
        <v>3366</v>
      </c>
      <c r="C1592" s="15" t="s">
        <v>968</v>
      </c>
      <c r="D1592" s="5">
        <v>500</v>
      </c>
      <c r="E1592" s="101">
        <v>8940482</v>
      </c>
      <c r="F1592" s="15" t="s">
        <v>180</v>
      </c>
      <c r="G1592" s="183" t="s">
        <v>1096</v>
      </c>
    </row>
    <row r="1593" spans="1:7" x14ac:dyDescent="0.2">
      <c r="A1593" s="100">
        <v>9466108</v>
      </c>
      <c r="B1593" s="15" t="s">
        <v>1881</v>
      </c>
      <c r="C1593" s="15" t="s">
        <v>1581</v>
      </c>
      <c r="D1593" s="5">
        <v>500</v>
      </c>
      <c r="E1593" s="101">
        <v>8940482</v>
      </c>
      <c r="F1593" s="15" t="s">
        <v>180</v>
      </c>
      <c r="G1593" s="183" t="s">
        <v>1108</v>
      </c>
    </row>
    <row r="1594" spans="1:7" x14ac:dyDescent="0.2">
      <c r="A1594" s="100">
        <v>9465099</v>
      </c>
      <c r="B1594" s="15" t="s">
        <v>1042</v>
      </c>
      <c r="C1594" s="15" t="s">
        <v>211</v>
      </c>
      <c r="D1594" s="5">
        <v>579</v>
      </c>
      <c r="E1594" s="101">
        <v>8940482</v>
      </c>
      <c r="F1594" s="15" t="s">
        <v>180</v>
      </c>
      <c r="G1594" s="183" t="s">
        <v>1093</v>
      </c>
    </row>
    <row r="1595" spans="1:7" x14ac:dyDescent="0.2">
      <c r="A1595" s="100">
        <v>9466307</v>
      </c>
      <c r="B1595" s="15" t="s">
        <v>1044</v>
      </c>
      <c r="C1595" s="15" t="s">
        <v>187</v>
      </c>
      <c r="D1595" s="5">
        <v>725</v>
      </c>
      <c r="E1595" s="101">
        <v>8940482</v>
      </c>
      <c r="F1595" s="15" t="s">
        <v>180</v>
      </c>
      <c r="G1595" s="183" t="s">
        <v>1093</v>
      </c>
    </row>
    <row r="1596" spans="1:7" x14ac:dyDescent="0.2">
      <c r="A1596" s="100">
        <v>9470393</v>
      </c>
      <c r="B1596" s="15" t="s">
        <v>3382</v>
      </c>
      <c r="C1596" s="15" t="s">
        <v>249</v>
      </c>
      <c r="D1596" s="5">
        <v>500</v>
      </c>
      <c r="E1596" s="101">
        <v>8940482</v>
      </c>
      <c r="F1596" s="15" t="s">
        <v>180</v>
      </c>
      <c r="G1596" s="183" t="s">
        <v>1093</v>
      </c>
    </row>
    <row r="1597" spans="1:7" x14ac:dyDescent="0.2">
      <c r="A1597" s="100">
        <v>9467929</v>
      </c>
      <c r="B1597" s="15" t="s">
        <v>1885</v>
      </c>
      <c r="C1597" s="15" t="s">
        <v>1886</v>
      </c>
      <c r="D1597" s="5">
        <v>500</v>
      </c>
      <c r="E1597" s="101">
        <v>8940482</v>
      </c>
      <c r="F1597" s="15" t="s">
        <v>180</v>
      </c>
      <c r="G1597" s="183" t="s">
        <v>1091</v>
      </c>
    </row>
    <row r="1598" spans="1:7" x14ac:dyDescent="0.2">
      <c r="A1598" s="100">
        <v>9470167</v>
      </c>
      <c r="B1598" s="15" t="s">
        <v>3404</v>
      </c>
      <c r="C1598" s="15" t="s">
        <v>2182</v>
      </c>
      <c r="D1598" s="5">
        <v>500</v>
      </c>
      <c r="E1598" s="101">
        <v>8940482</v>
      </c>
      <c r="F1598" s="15" t="s">
        <v>180</v>
      </c>
      <c r="G1598" s="183" t="s">
        <v>1104</v>
      </c>
    </row>
    <row r="1599" spans="1:7" x14ac:dyDescent="0.2">
      <c r="A1599" s="100">
        <v>9467887</v>
      </c>
      <c r="B1599" s="15" t="s">
        <v>1887</v>
      </c>
      <c r="C1599" s="15" t="s">
        <v>1888</v>
      </c>
      <c r="D1599" s="5">
        <v>500</v>
      </c>
      <c r="E1599" s="101">
        <v>8940482</v>
      </c>
      <c r="F1599" s="15" t="s">
        <v>180</v>
      </c>
      <c r="G1599" s="183" t="s">
        <v>1104</v>
      </c>
    </row>
    <row r="1600" spans="1:7" x14ac:dyDescent="0.2">
      <c r="A1600" s="100">
        <v>9470168</v>
      </c>
      <c r="B1600" s="15" t="s">
        <v>3406</v>
      </c>
      <c r="C1600" s="15" t="s">
        <v>1804</v>
      </c>
      <c r="D1600" s="5">
        <v>500</v>
      </c>
      <c r="E1600" s="101">
        <v>8940482</v>
      </c>
      <c r="F1600" s="15" t="s">
        <v>180</v>
      </c>
      <c r="G1600" s="183" t="s">
        <v>1096</v>
      </c>
    </row>
    <row r="1601" spans="1:7" x14ac:dyDescent="0.2">
      <c r="A1601" s="100">
        <v>9470169</v>
      </c>
      <c r="B1601" s="15" t="s">
        <v>3409</v>
      </c>
      <c r="C1601" s="15" t="s">
        <v>253</v>
      </c>
      <c r="D1601" s="5">
        <v>500</v>
      </c>
      <c r="E1601" s="101">
        <v>8940482</v>
      </c>
      <c r="F1601" s="15" t="s">
        <v>180</v>
      </c>
      <c r="G1601" s="183" t="s">
        <v>1093</v>
      </c>
    </row>
    <row r="1602" spans="1:7" x14ac:dyDescent="0.2">
      <c r="A1602" s="100">
        <v>9467933</v>
      </c>
      <c r="B1602" s="15" t="s">
        <v>1292</v>
      </c>
      <c r="C1602" s="15" t="s">
        <v>249</v>
      </c>
      <c r="D1602" s="5">
        <v>500</v>
      </c>
      <c r="E1602" s="101">
        <v>8940482</v>
      </c>
      <c r="F1602" s="15" t="s">
        <v>180</v>
      </c>
      <c r="G1602" s="183" t="s">
        <v>1108</v>
      </c>
    </row>
    <row r="1603" spans="1:7" x14ac:dyDescent="0.2">
      <c r="A1603" s="100">
        <v>9462621</v>
      </c>
      <c r="B1603" s="15" t="s">
        <v>1890</v>
      </c>
      <c r="C1603" s="15" t="s">
        <v>257</v>
      </c>
      <c r="D1603" s="5">
        <v>529</v>
      </c>
      <c r="E1603" s="101">
        <v>8940482</v>
      </c>
      <c r="F1603" s="15" t="s">
        <v>180</v>
      </c>
      <c r="G1603" s="183" t="s">
        <v>1091</v>
      </c>
    </row>
    <row r="1604" spans="1:7" x14ac:dyDescent="0.2">
      <c r="A1604" s="100">
        <v>9470395</v>
      </c>
      <c r="B1604" s="15" t="s">
        <v>1890</v>
      </c>
      <c r="C1604" s="15" t="s">
        <v>259</v>
      </c>
      <c r="D1604" s="5">
        <v>500</v>
      </c>
      <c r="E1604" s="101">
        <v>8940482</v>
      </c>
      <c r="F1604" s="15" t="s">
        <v>180</v>
      </c>
      <c r="G1604" s="183" t="s">
        <v>1097</v>
      </c>
    </row>
    <row r="1605" spans="1:7" x14ac:dyDescent="0.2">
      <c r="A1605" s="100">
        <v>9470170</v>
      </c>
      <c r="B1605" s="15" t="s">
        <v>3437</v>
      </c>
      <c r="C1605" s="15" t="s">
        <v>187</v>
      </c>
      <c r="D1605" s="5">
        <v>500</v>
      </c>
      <c r="E1605" s="101">
        <v>8940482</v>
      </c>
      <c r="F1605" s="15" t="s">
        <v>180</v>
      </c>
      <c r="G1605" s="183" t="s">
        <v>1096</v>
      </c>
    </row>
    <row r="1606" spans="1:7" x14ac:dyDescent="0.2">
      <c r="A1606" s="100">
        <v>9470171</v>
      </c>
      <c r="B1606" s="15" t="s">
        <v>3445</v>
      </c>
      <c r="C1606" s="15" t="s">
        <v>245</v>
      </c>
      <c r="D1606" s="5">
        <v>500</v>
      </c>
      <c r="E1606" s="101">
        <v>8940482</v>
      </c>
      <c r="F1606" s="15" t="s">
        <v>180</v>
      </c>
      <c r="G1606" s="183" t="s">
        <v>1093</v>
      </c>
    </row>
    <row r="1607" spans="1:7" x14ac:dyDescent="0.2">
      <c r="A1607" s="100">
        <v>9468251</v>
      </c>
      <c r="B1607" s="15" t="s">
        <v>1958</v>
      </c>
      <c r="C1607" s="15" t="s">
        <v>1959</v>
      </c>
      <c r="D1607" s="5">
        <v>500</v>
      </c>
      <c r="E1607" s="101">
        <v>8940482</v>
      </c>
      <c r="F1607" s="15" t="s">
        <v>180</v>
      </c>
      <c r="G1607" s="183" t="s">
        <v>1114</v>
      </c>
    </row>
    <row r="1608" spans="1:7" x14ac:dyDescent="0.2">
      <c r="A1608" s="100">
        <v>9470533</v>
      </c>
      <c r="B1608" s="15" t="s">
        <v>3688</v>
      </c>
      <c r="C1608" s="15" t="s">
        <v>257</v>
      </c>
      <c r="D1608" s="5">
        <v>500</v>
      </c>
      <c r="E1608" s="101">
        <v>8940482</v>
      </c>
      <c r="F1608" s="15" t="s">
        <v>180</v>
      </c>
      <c r="G1608" s="183" t="s">
        <v>1104</v>
      </c>
    </row>
    <row r="1609" spans="1:7" x14ac:dyDescent="0.2">
      <c r="A1609" s="100">
        <v>9470172</v>
      </c>
      <c r="B1609" s="15" t="s">
        <v>3456</v>
      </c>
      <c r="C1609" s="15" t="s">
        <v>176</v>
      </c>
      <c r="D1609" s="5">
        <v>500</v>
      </c>
      <c r="E1609" s="101">
        <v>8940482</v>
      </c>
      <c r="F1609" s="15" t="s">
        <v>180</v>
      </c>
      <c r="G1609" s="183" t="s">
        <v>1096</v>
      </c>
    </row>
    <row r="1610" spans="1:7" x14ac:dyDescent="0.2">
      <c r="A1610" s="100">
        <v>9470173</v>
      </c>
      <c r="B1610" s="15" t="s">
        <v>3458</v>
      </c>
      <c r="C1610" s="15" t="s">
        <v>343</v>
      </c>
      <c r="D1610" s="5">
        <v>500</v>
      </c>
      <c r="E1610" s="101">
        <v>8940482</v>
      </c>
      <c r="F1610" s="15" t="s">
        <v>180</v>
      </c>
      <c r="G1610" s="183" t="s">
        <v>1093</v>
      </c>
    </row>
    <row r="1611" spans="1:7" x14ac:dyDescent="0.2">
      <c r="A1611" s="100">
        <v>9470193</v>
      </c>
      <c r="B1611" s="15" t="s">
        <v>3471</v>
      </c>
      <c r="C1611" s="15" t="s">
        <v>278</v>
      </c>
      <c r="D1611" s="5">
        <v>500</v>
      </c>
      <c r="E1611" s="101">
        <v>8940482</v>
      </c>
      <c r="F1611" s="15" t="s">
        <v>180</v>
      </c>
      <c r="G1611" s="183" t="s">
        <v>1100</v>
      </c>
    </row>
    <row r="1612" spans="1:7" x14ac:dyDescent="0.2">
      <c r="A1612" s="100">
        <v>9470174</v>
      </c>
      <c r="B1612" s="15" t="s">
        <v>3478</v>
      </c>
      <c r="C1612" s="15" t="s">
        <v>168</v>
      </c>
      <c r="D1612" s="5">
        <v>500</v>
      </c>
      <c r="E1612" s="101">
        <v>8940482</v>
      </c>
      <c r="F1612" s="15" t="s">
        <v>180</v>
      </c>
      <c r="G1612" s="183" t="s">
        <v>1096</v>
      </c>
    </row>
    <row r="1613" spans="1:7" x14ac:dyDescent="0.2">
      <c r="A1613" s="100">
        <v>9470531</v>
      </c>
      <c r="B1613" s="15" t="s">
        <v>3697</v>
      </c>
      <c r="C1613" s="15" t="s">
        <v>484</v>
      </c>
      <c r="D1613" s="5">
        <v>500</v>
      </c>
      <c r="E1613" s="101">
        <v>8940482</v>
      </c>
      <c r="F1613" s="15" t="s">
        <v>180</v>
      </c>
      <c r="G1613" s="183" t="s">
        <v>1108</v>
      </c>
    </row>
    <row r="1614" spans="1:7" x14ac:dyDescent="0.2">
      <c r="A1614" s="100">
        <v>9470175</v>
      </c>
      <c r="B1614" s="15" t="s">
        <v>3484</v>
      </c>
      <c r="C1614" s="15" t="s">
        <v>272</v>
      </c>
      <c r="D1614" s="5">
        <v>500</v>
      </c>
      <c r="E1614" s="101">
        <v>8940482</v>
      </c>
      <c r="F1614" s="15" t="s">
        <v>180</v>
      </c>
      <c r="G1614" s="183" t="s">
        <v>1093</v>
      </c>
    </row>
    <row r="1615" spans="1:7" x14ac:dyDescent="0.2">
      <c r="A1615" s="100">
        <v>9468243</v>
      </c>
      <c r="B1615" s="15" t="s">
        <v>1920</v>
      </c>
      <c r="C1615" s="15" t="s">
        <v>1921</v>
      </c>
      <c r="D1615" s="5">
        <v>525</v>
      </c>
      <c r="E1615" s="101">
        <v>8940482</v>
      </c>
      <c r="F1615" s="15" t="s">
        <v>180</v>
      </c>
      <c r="G1615" s="183" t="s">
        <v>1096</v>
      </c>
    </row>
    <row r="1616" spans="1:7" x14ac:dyDescent="0.2">
      <c r="A1616" s="100">
        <v>9470396</v>
      </c>
      <c r="B1616" s="15" t="s">
        <v>3510</v>
      </c>
      <c r="C1616" s="15" t="s">
        <v>2455</v>
      </c>
      <c r="D1616" s="5">
        <v>507</v>
      </c>
      <c r="E1616" s="101">
        <v>8940482</v>
      </c>
      <c r="F1616" s="15" t="s">
        <v>180</v>
      </c>
      <c r="G1616" s="183" t="s">
        <v>1093</v>
      </c>
    </row>
    <row r="1617" spans="1:7" x14ac:dyDescent="0.2">
      <c r="A1617" s="100">
        <v>9470397</v>
      </c>
      <c r="B1617" s="15" t="s">
        <v>3519</v>
      </c>
      <c r="C1617" s="15" t="s">
        <v>3520</v>
      </c>
      <c r="D1617" s="5">
        <v>500</v>
      </c>
      <c r="E1617" s="101">
        <v>8940482</v>
      </c>
      <c r="F1617" s="15" t="s">
        <v>180</v>
      </c>
      <c r="G1617" s="183" t="s">
        <v>1100</v>
      </c>
    </row>
    <row r="1618" spans="1:7" x14ac:dyDescent="0.2">
      <c r="A1618" s="100">
        <v>9469104</v>
      </c>
      <c r="B1618" s="15" t="s">
        <v>2131</v>
      </c>
      <c r="C1618" s="15" t="s">
        <v>2132</v>
      </c>
      <c r="D1618" s="5">
        <v>500</v>
      </c>
      <c r="E1618" s="101">
        <v>8940926</v>
      </c>
      <c r="F1618" s="15" t="s">
        <v>601</v>
      </c>
      <c r="G1618" s="183" t="s">
        <v>1096</v>
      </c>
    </row>
    <row r="1619" spans="1:7" x14ac:dyDescent="0.2">
      <c r="A1619" s="100">
        <v>9464111</v>
      </c>
      <c r="B1619" s="15" t="s">
        <v>3143</v>
      </c>
      <c r="C1619" s="15" t="s">
        <v>3144</v>
      </c>
      <c r="D1619" s="5">
        <v>500</v>
      </c>
      <c r="E1619" s="101">
        <v>8940926</v>
      </c>
      <c r="F1619" s="15" t="s">
        <v>601</v>
      </c>
      <c r="G1619" s="183" t="s">
        <v>1096</v>
      </c>
    </row>
    <row r="1620" spans="1:7" x14ac:dyDescent="0.2">
      <c r="A1620" s="100">
        <v>9470054</v>
      </c>
      <c r="B1620" s="15" t="s">
        <v>3143</v>
      </c>
      <c r="C1620" s="15" t="s">
        <v>3145</v>
      </c>
      <c r="D1620" s="5">
        <v>500</v>
      </c>
      <c r="E1620" s="101">
        <v>8940926</v>
      </c>
      <c r="F1620" s="15" t="s">
        <v>601</v>
      </c>
      <c r="G1620" s="183" t="s">
        <v>1097</v>
      </c>
    </row>
    <row r="1621" spans="1:7" x14ac:dyDescent="0.2">
      <c r="A1621" s="100">
        <v>9467589</v>
      </c>
      <c r="B1621" s="15" t="s">
        <v>3143</v>
      </c>
      <c r="C1621" s="15" t="s">
        <v>3146</v>
      </c>
      <c r="D1621" s="5">
        <v>500</v>
      </c>
      <c r="E1621" s="101">
        <v>8940926</v>
      </c>
      <c r="F1621" s="15" t="s">
        <v>601</v>
      </c>
      <c r="G1621" s="183" t="s">
        <v>1097</v>
      </c>
    </row>
    <row r="1622" spans="1:7" x14ac:dyDescent="0.2">
      <c r="A1622" s="100">
        <v>9461626</v>
      </c>
      <c r="B1622" s="15" t="s">
        <v>560</v>
      </c>
      <c r="C1622" s="15" t="s">
        <v>174</v>
      </c>
      <c r="D1622" s="5">
        <v>500</v>
      </c>
      <c r="E1622" s="101">
        <v>8940926</v>
      </c>
      <c r="F1622" s="15" t="s">
        <v>601</v>
      </c>
      <c r="G1622" s="183" t="s">
        <v>1104</v>
      </c>
    </row>
    <row r="1623" spans="1:7" x14ac:dyDescent="0.2">
      <c r="A1623" s="100">
        <v>7738337</v>
      </c>
      <c r="B1623" s="15" t="s">
        <v>2199</v>
      </c>
      <c r="C1623" s="15" t="s">
        <v>480</v>
      </c>
      <c r="D1623" s="5">
        <v>500</v>
      </c>
      <c r="E1623" s="101">
        <v>8940926</v>
      </c>
      <c r="F1623" s="15" t="s">
        <v>601</v>
      </c>
      <c r="G1623" s="183" t="s">
        <v>1104</v>
      </c>
    </row>
    <row r="1624" spans="1:7" x14ac:dyDescent="0.2">
      <c r="A1624" s="100">
        <v>9465380</v>
      </c>
      <c r="B1624" s="15" t="s">
        <v>651</v>
      </c>
      <c r="C1624" s="15" t="s">
        <v>3185</v>
      </c>
      <c r="D1624" s="5">
        <v>570</v>
      </c>
      <c r="E1624" s="101">
        <v>8940926</v>
      </c>
      <c r="F1624" s="15" t="s">
        <v>601</v>
      </c>
      <c r="G1624" s="183" t="s">
        <v>1096</v>
      </c>
    </row>
    <row r="1625" spans="1:7" x14ac:dyDescent="0.2">
      <c r="A1625" s="100">
        <v>9470198</v>
      </c>
      <c r="B1625" s="15" t="s">
        <v>651</v>
      </c>
      <c r="C1625" s="15" t="s">
        <v>2841</v>
      </c>
      <c r="D1625" s="5">
        <v>500</v>
      </c>
      <c r="E1625" s="101">
        <v>8940926</v>
      </c>
      <c r="F1625" s="15" t="s">
        <v>601</v>
      </c>
      <c r="G1625" s="183" t="s">
        <v>1097</v>
      </c>
    </row>
    <row r="1626" spans="1:7" x14ac:dyDescent="0.2">
      <c r="A1626" s="100">
        <v>9461513</v>
      </c>
      <c r="B1626" s="15" t="s">
        <v>651</v>
      </c>
      <c r="C1626" s="15" t="s">
        <v>652</v>
      </c>
      <c r="D1626" s="5">
        <v>650</v>
      </c>
      <c r="E1626" s="101">
        <v>8940926</v>
      </c>
      <c r="F1626" s="15" t="s">
        <v>601</v>
      </c>
      <c r="G1626" s="183" t="s">
        <v>1100</v>
      </c>
    </row>
    <row r="1627" spans="1:7" x14ac:dyDescent="0.2">
      <c r="A1627" s="100">
        <v>9469107</v>
      </c>
      <c r="B1627" s="15" t="s">
        <v>2236</v>
      </c>
      <c r="C1627" s="15" t="s">
        <v>178</v>
      </c>
      <c r="D1627" s="5">
        <v>500</v>
      </c>
      <c r="E1627" s="101">
        <v>8940926</v>
      </c>
      <c r="F1627" s="15" t="s">
        <v>601</v>
      </c>
      <c r="G1627" s="183" t="s">
        <v>1091</v>
      </c>
    </row>
    <row r="1628" spans="1:7" x14ac:dyDescent="0.2">
      <c r="A1628" s="100">
        <v>9465319</v>
      </c>
      <c r="B1628" s="15" t="s">
        <v>738</v>
      </c>
      <c r="C1628" s="15" t="s">
        <v>610</v>
      </c>
      <c r="D1628" s="5">
        <v>534</v>
      </c>
      <c r="E1628" s="101">
        <v>8940926</v>
      </c>
      <c r="F1628" s="15" t="s">
        <v>601</v>
      </c>
      <c r="G1628" s="183" t="s">
        <v>1100</v>
      </c>
    </row>
    <row r="1629" spans="1:7" x14ac:dyDescent="0.2">
      <c r="A1629" s="100">
        <v>9467315</v>
      </c>
      <c r="B1629" s="15" t="s">
        <v>1190</v>
      </c>
      <c r="C1629" s="15" t="s">
        <v>168</v>
      </c>
      <c r="D1629" s="5">
        <v>500</v>
      </c>
      <c r="E1629" s="101">
        <v>8940926</v>
      </c>
      <c r="F1629" s="15" t="s">
        <v>601</v>
      </c>
      <c r="G1629" s="183" t="s">
        <v>1096</v>
      </c>
    </row>
    <row r="1630" spans="1:7" x14ac:dyDescent="0.2">
      <c r="A1630" s="100">
        <v>9469180</v>
      </c>
      <c r="B1630" s="15" t="s">
        <v>2256</v>
      </c>
      <c r="C1630" s="15" t="s">
        <v>175</v>
      </c>
      <c r="D1630" s="5">
        <v>500</v>
      </c>
      <c r="E1630" s="101">
        <v>8940926</v>
      </c>
      <c r="F1630" s="15" t="s">
        <v>601</v>
      </c>
      <c r="G1630" s="183" t="s">
        <v>1104</v>
      </c>
    </row>
    <row r="1631" spans="1:7" x14ac:dyDescent="0.2">
      <c r="A1631" s="100">
        <v>9461640</v>
      </c>
      <c r="B1631" s="15" t="s">
        <v>2265</v>
      </c>
      <c r="C1631" s="15" t="s">
        <v>378</v>
      </c>
      <c r="D1631" s="5">
        <v>500</v>
      </c>
      <c r="E1631" s="101">
        <v>8940926</v>
      </c>
      <c r="F1631" s="15" t="s">
        <v>601</v>
      </c>
      <c r="G1631" s="183" t="s">
        <v>1100</v>
      </c>
    </row>
    <row r="1632" spans="1:7" x14ac:dyDescent="0.2">
      <c r="A1632" s="100">
        <v>9469182</v>
      </c>
      <c r="B1632" s="15" t="s">
        <v>2278</v>
      </c>
      <c r="C1632" s="15" t="s">
        <v>2279</v>
      </c>
      <c r="D1632" s="5">
        <v>500</v>
      </c>
      <c r="E1632" s="101">
        <v>8940926</v>
      </c>
      <c r="F1632" s="15" t="s">
        <v>601</v>
      </c>
      <c r="G1632" s="183" t="s">
        <v>1100</v>
      </c>
    </row>
    <row r="1633" spans="1:7" x14ac:dyDescent="0.2">
      <c r="A1633" s="100">
        <v>9469139</v>
      </c>
      <c r="B1633" s="15" t="s">
        <v>661</v>
      </c>
      <c r="C1633" s="15" t="s">
        <v>226</v>
      </c>
      <c r="D1633" s="5">
        <v>500</v>
      </c>
      <c r="E1633" s="101">
        <v>8940926</v>
      </c>
      <c r="F1633" s="15" t="s">
        <v>601</v>
      </c>
      <c r="G1633" s="183" t="s">
        <v>1091</v>
      </c>
    </row>
    <row r="1634" spans="1:7" x14ac:dyDescent="0.2">
      <c r="A1634" s="100">
        <v>9461281</v>
      </c>
      <c r="B1634" s="15" t="s">
        <v>464</v>
      </c>
      <c r="C1634" s="15" t="s">
        <v>465</v>
      </c>
      <c r="D1634" s="5">
        <v>574</v>
      </c>
      <c r="E1634" s="101">
        <v>8940926</v>
      </c>
      <c r="F1634" s="15" t="s">
        <v>601</v>
      </c>
      <c r="G1634" s="183" t="s">
        <v>1108</v>
      </c>
    </row>
    <row r="1635" spans="1:7" x14ac:dyDescent="0.2">
      <c r="A1635" s="100">
        <v>9469103</v>
      </c>
      <c r="B1635" s="15" t="s">
        <v>2320</v>
      </c>
      <c r="C1635" s="15" t="s">
        <v>247</v>
      </c>
      <c r="D1635" s="5">
        <v>500</v>
      </c>
      <c r="E1635" s="101">
        <v>8940926</v>
      </c>
      <c r="F1635" s="15" t="s">
        <v>601</v>
      </c>
      <c r="G1635" s="183" t="s">
        <v>1091</v>
      </c>
    </row>
    <row r="1636" spans="1:7" x14ac:dyDescent="0.2">
      <c r="A1636" s="100">
        <v>9465827</v>
      </c>
      <c r="B1636" s="15" t="s">
        <v>496</v>
      </c>
      <c r="C1636" s="15" t="s">
        <v>3222</v>
      </c>
      <c r="D1636" s="5">
        <v>500</v>
      </c>
      <c r="E1636" s="101">
        <v>8940926</v>
      </c>
      <c r="F1636" s="15" t="s">
        <v>601</v>
      </c>
      <c r="G1636" s="183" t="s">
        <v>1096</v>
      </c>
    </row>
    <row r="1637" spans="1:7" x14ac:dyDescent="0.2">
      <c r="A1637" s="100">
        <v>9469591</v>
      </c>
      <c r="B1637" s="15" t="s">
        <v>2331</v>
      </c>
      <c r="C1637" s="15" t="s">
        <v>1533</v>
      </c>
      <c r="D1637" s="5">
        <v>500</v>
      </c>
      <c r="E1637" s="101">
        <v>8940926</v>
      </c>
      <c r="F1637" s="15" t="s">
        <v>601</v>
      </c>
      <c r="G1637" s="183" t="s">
        <v>1097</v>
      </c>
    </row>
    <row r="1638" spans="1:7" x14ac:dyDescent="0.2">
      <c r="A1638" s="100">
        <v>9469490</v>
      </c>
      <c r="B1638" s="15" t="s">
        <v>2336</v>
      </c>
      <c r="C1638" s="15" t="s">
        <v>1513</v>
      </c>
      <c r="D1638" s="5">
        <v>500</v>
      </c>
      <c r="E1638" s="101">
        <v>8940926</v>
      </c>
      <c r="F1638" s="15" t="s">
        <v>601</v>
      </c>
      <c r="G1638" s="183" t="s">
        <v>1104</v>
      </c>
    </row>
    <row r="1639" spans="1:7" x14ac:dyDescent="0.2">
      <c r="A1639" s="100">
        <v>9469491</v>
      </c>
      <c r="B1639" s="15" t="s">
        <v>2336</v>
      </c>
      <c r="C1639" s="15" t="s">
        <v>272</v>
      </c>
      <c r="D1639" s="5">
        <v>500</v>
      </c>
      <c r="E1639" s="101">
        <v>8940926</v>
      </c>
      <c r="F1639" s="15" t="s">
        <v>601</v>
      </c>
      <c r="G1639" s="183" t="s">
        <v>1097</v>
      </c>
    </row>
    <row r="1640" spans="1:7" x14ac:dyDescent="0.2">
      <c r="A1640" s="100">
        <v>9468814</v>
      </c>
      <c r="B1640" s="15" t="s">
        <v>2111</v>
      </c>
      <c r="C1640" s="15" t="s">
        <v>245</v>
      </c>
      <c r="D1640" s="5">
        <v>514</v>
      </c>
      <c r="E1640" s="101">
        <v>8940926</v>
      </c>
      <c r="F1640" s="15" t="s">
        <v>601</v>
      </c>
      <c r="G1640" s="183" t="s">
        <v>1104</v>
      </c>
    </row>
    <row r="1641" spans="1:7" x14ac:dyDescent="0.2">
      <c r="A1641" s="100">
        <v>9456325</v>
      </c>
      <c r="B1641" s="15" t="s">
        <v>348</v>
      </c>
      <c r="C1641" s="15" t="s">
        <v>235</v>
      </c>
      <c r="D1641" s="5">
        <v>725</v>
      </c>
      <c r="E1641" s="101">
        <v>8940926</v>
      </c>
      <c r="F1641" s="15" t="s">
        <v>601</v>
      </c>
      <c r="G1641" s="183" t="s">
        <v>1132</v>
      </c>
    </row>
    <row r="1642" spans="1:7" x14ac:dyDescent="0.2">
      <c r="A1642" s="100">
        <v>9467313</v>
      </c>
      <c r="B1642" s="15" t="s">
        <v>1215</v>
      </c>
      <c r="C1642" s="15" t="s">
        <v>1216</v>
      </c>
      <c r="D1642" s="5">
        <v>500</v>
      </c>
      <c r="E1642" s="101">
        <v>8940926</v>
      </c>
      <c r="F1642" s="15" t="s">
        <v>601</v>
      </c>
      <c r="G1642" s="183" t="s">
        <v>1106</v>
      </c>
    </row>
    <row r="1643" spans="1:7" x14ac:dyDescent="0.2">
      <c r="A1643" s="100">
        <v>9465832</v>
      </c>
      <c r="B1643" s="15" t="s">
        <v>3235</v>
      </c>
      <c r="C1643" s="15" t="s">
        <v>745</v>
      </c>
      <c r="D1643" s="5">
        <v>500</v>
      </c>
      <c r="E1643" s="101">
        <v>8940926</v>
      </c>
      <c r="F1643" s="15" t="s">
        <v>601</v>
      </c>
      <c r="G1643" s="183" t="s">
        <v>1100</v>
      </c>
    </row>
    <row r="1644" spans="1:7" x14ac:dyDescent="0.2">
      <c r="A1644" s="100">
        <v>9466943</v>
      </c>
      <c r="B1644" s="15" t="s">
        <v>1478</v>
      </c>
      <c r="C1644" s="15" t="s">
        <v>481</v>
      </c>
      <c r="D1644" s="5">
        <v>500</v>
      </c>
      <c r="E1644" s="101">
        <v>8940926</v>
      </c>
      <c r="F1644" s="15" t="s">
        <v>601</v>
      </c>
      <c r="G1644" s="183" t="s">
        <v>1096</v>
      </c>
    </row>
    <row r="1645" spans="1:7" x14ac:dyDescent="0.2">
      <c r="A1645" s="100">
        <v>9460555</v>
      </c>
      <c r="B1645" s="15" t="s">
        <v>1142</v>
      </c>
      <c r="C1645" s="15" t="s">
        <v>526</v>
      </c>
      <c r="D1645" s="5">
        <v>627</v>
      </c>
      <c r="E1645" s="101">
        <v>8940926</v>
      </c>
      <c r="F1645" s="15" t="s">
        <v>601</v>
      </c>
      <c r="G1645" s="183" t="s">
        <v>1106</v>
      </c>
    </row>
    <row r="1646" spans="1:7" x14ac:dyDescent="0.2">
      <c r="A1646" s="100">
        <v>9469823</v>
      </c>
      <c r="B1646" s="15" t="s">
        <v>2427</v>
      </c>
      <c r="C1646" s="15" t="s">
        <v>820</v>
      </c>
      <c r="D1646" s="5">
        <v>500</v>
      </c>
      <c r="E1646" s="101">
        <v>8940926</v>
      </c>
      <c r="F1646" s="15" t="s">
        <v>601</v>
      </c>
      <c r="G1646" s="183" t="s">
        <v>1097</v>
      </c>
    </row>
    <row r="1647" spans="1:7" x14ac:dyDescent="0.2">
      <c r="A1647" s="100">
        <v>9468612</v>
      </c>
      <c r="B1647" s="15" t="s">
        <v>2042</v>
      </c>
      <c r="C1647" s="15" t="s">
        <v>178</v>
      </c>
      <c r="D1647" s="5">
        <v>500</v>
      </c>
      <c r="E1647" s="101">
        <v>8940926</v>
      </c>
      <c r="F1647" s="15" t="s">
        <v>601</v>
      </c>
      <c r="G1647" s="183" t="s">
        <v>1104</v>
      </c>
    </row>
    <row r="1648" spans="1:7" x14ac:dyDescent="0.2">
      <c r="A1648" s="100">
        <v>9464268</v>
      </c>
      <c r="B1648" s="15" t="s">
        <v>2042</v>
      </c>
      <c r="C1648" s="15" t="s">
        <v>278</v>
      </c>
      <c r="D1648" s="5">
        <v>500</v>
      </c>
      <c r="E1648" s="101">
        <v>8940926</v>
      </c>
      <c r="F1648" s="15" t="s">
        <v>601</v>
      </c>
      <c r="G1648" s="183" t="s">
        <v>1093</v>
      </c>
    </row>
    <row r="1649" spans="1:7" x14ac:dyDescent="0.2">
      <c r="A1649" s="100">
        <v>9458738</v>
      </c>
      <c r="B1649" s="15" t="s">
        <v>1224</v>
      </c>
      <c r="C1649" s="15" t="s">
        <v>266</v>
      </c>
      <c r="D1649" s="5">
        <v>545</v>
      </c>
      <c r="E1649" s="101">
        <v>8940926</v>
      </c>
      <c r="F1649" s="15" t="s">
        <v>601</v>
      </c>
      <c r="G1649" s="183" t="s">
        <v>1106</v>
      </c>
    </row>
    <row r="1650" spans="1:7" x14ac:dyDescent="0.2">
      <c r="A1650" s="100">
        <v>9470053</v>
      </c>
      <c r="B1650" s="15" t="s">
        <v>3253</v>
      </c>
      <c r="C1650" s="15" t="s">
        <v>243</v>
      </c>
      <c r="D1650" s="5">
        <v>500</v>
      </c>
      <c r="E1650" s="101">
        <v>8940926</v>
      </c>
      <c r="F1650" s="15" t="s">
        <v>601</v>
      </c>
      <c r="G1650" s="183" t="s">
        <v>1096</v>
      </c>
    </row>
    <row r="1651" spans="1:7" x14ac:dyDescent="0.2">
      <c r="A1651" s="100">
        <v>9469100</v>
      </c>
      <c r="B1651" s="15" t="s">
        <v>2463</v>
      </c>
      <c r="C1651" s="15" t="s">
        <v>449</v>
      </c>
      <c r="D1651" s="5">
        <v>500</v>
      </c>
      <c r="E1651" s="101">
        <v>8940926</v>
      </c>
      <c r="F1651" s="15" t="s">
        <v>601</v>
      </c>
      <c r="G1651" s="183" t="s">
        <v>1104</v>
      </c>
    </row>
    <row r="1652" spans="1:7" x14ac:dyDescent="0.2">
      <c r="A1652" s="100">
        <v>9454557</v>
      </c>
      <c r="B1652" s="15" t="s">
        <v>679</v>
      </c>
      <c r="C1652" s="15" t="s">
        <v>228</v>
      </c>
      <c r="D1652" s="5">
        <v>906</v>
      </c>
      <c r="E1652" s="101">
        <v>8940926</v>
      </c>
      <c r="F1652" s="15" t="s">
        <v>601</v>
      </c>
      <c r="G1652" s="183" t="s">
        <v>1132</v>
      </c>
    </row>
    <row r="1653" spans="1:7" x14ac:dyDescent="0.2">
      <c r="A1653" s="100">
        <v>9465830</v>
      </c>
      <c r="B1653" s="15" t="s">
        <v>862</v>
      </c>
      <c r="C1653" s="15" t="s">
        <v>863</v>
      </c>
      <c r="D1653" s="5">
        <v>500</v>
      </c>
      <c r="E1653" s="101">
        <v>8940926</v>
      </c>
      <c r="F1653" s="15" t="s">
        <v>601</v>
      </c>
      <c r="G1653" s="183" t="s">
        <v>1106</v>
      </c>
    </row>
    <row r="1654" spans="1:7" x14ac:dyDescent="0.2">
      <c r="A1654" s="100">
        <v>9465844</v>
      </c>
      <c r="B1654" s="15" t="s">
        <v>864</v>
      </c>
      <c r="C1654" s="15" t="s">
        <v>357</v>
      </c>
      <c r="D1654" s="5">
        <v>500</v>
      </c>
      <c r="E1654" s="101">
        <v>8940926</v>
      </c>
      <c r="F1654" s="15" t="s">
        <v>601</v>
      </c>
      <c r="G1654" s="183" t="s">
        <v>1108</v>
      </c>
    </row>
    <row r="1655" spans="1:7" x14ac:dyDescent="0.2">
      <c r="A1655" s="100">
        <v>9465421</v>
      </c>
      <c r="B1655" s="15" t="s">
        <v>1026</v>
      </c>
      <c r="C1655" s="15" t="s">
        <v>187</v>
      </c>
      <c r="D1655" s="5">
        <v>500</v>
      </c>
      <c r="E1655" s="101">
        <v>8940926</v>
      </c>
      <c r="F1655" s="15" t="s">
        <v>601</v>
      </c>
      <c r="G1655" s="183" t="s">
        <v>1096</v>
      </c>
    </row>
    <row r="1656" spans="1:7" x14ac:dyDescent="0.2">
      <c r="A1656" s="100">
        <v>9465422</v>
      </c>
      <c r="B1656" s="15" t="s">
        <v>1026</v>
      </c>
      <c r="C1656" s="15" t="s">
        <v>189</v>
      </c>
      <c r="D1656" s="5">
        <v>500</v>
      </c>
      <c r="E1656" s="101">
        <v>8940926</v>
      </c>
      <c r="F1656" s="15" t="s">
        <v>601</v>
      </c>
      <c r="G1656" s="183" t="s">
        <v>1097</v>
      </c>
    </row>
    <row r="1657" spans="1:7" x14ac:dyDescent="0.2">
      <c r="A1657" s="100">
        <v>9468275</v>
      </c>
      <c r="B1657" s="15" t="s">
        <v>1242</v>
      </c>
      <c r="C1657" s="15" t="s">
        <v>572</v>
      </c>
      <c r="D1657" s="5">
        <v>500</v>
      </c>
      <c r="E1657" s="101">
        <v>8940926</v>
      </c>
      <c r="F1657" s="15" t="s">
        <v>601</v>
      </c>
      <c r="G1657" s="183" t="s">
        <v>1097</v>
      </c>
    </row>
    <row r="1658" spans="1:7" x14ac:dyDescent="0.2">
      <c r="A1658" s="100">
        <v>9467113</v>
      </c>
      <c r="B1658" s="15" t="s">
        <v>1242</v>
      </c>
      <c r="C1658" s="15" t="s">
        <v>1243</v>
      </c>
      <c r="D1658" s="5">
        <v>548</v>
      </c>
      <c r="E1658" s="101">
        <v>8940926</v>
      </c>
      <c r="F1658" s="15" t="s">
        <v>601</v>
      </c>
      <c r="G1658" s="183" t="s">
        <v>1096</v>
      </c>
    </row>
    <row r="1659" spans="1:7" x14ac:dyDescent="0.2">
      <c r="A1659" s="100">
        <v>9467591</v>
      </c>
      <c r="B1659" s="15" t="s">
        <v>1245</v>
      </c>
      <c r="C1659" s="15" t="s">
        <v>304</v>
      </c>
      <c r="D1659" s="5">
        <v>500</v>
      </c>
      <c r="E1659" s="101">
        <v>8940926</v>
      </c>
      <c r="F1659" s="15" t="s">
        <v>601</v>
      </c>
      <c r="G1659" s="183" t="s">
        <v>1093</v>
      </c>
    </row>
    <row r="1660" spans="1:7" x14ac:dyDescent="0.2">
      <c r="A1660" s="100">
        <v>9461560</v>
      </c>
      <c r="B1660" s="15" t="s">
        <v>760</v>
      </c>
      <c r="C1660" s="15" t="s">
        <v>1938</v>
      </c>
      <c r="D1660" s="5">
        <v>500</v>
      </c>
      <c r="E1660" s="101">
        <v>8940926</v>
      </c>
      <c r="F1660" s="15" t="s">
        <v>601</v>
      </c>
      <c r="G1660" s="183" t="s">
        <v>1104</v>
      </c>
    </row>
    <row r="1661" spans="1:7" x14ac:dyDescent="0.2">
      <c r="A1661" s="100">
        <v>9461561</v>
      </c>
      <c r="B1661" s="15" t="s">
        <v>760</v>
      </c>
      <c r="C1661" s="15" t="s">
        <v>868</v>
      </c>
      <c r="D1661" s="5">
        <v>500</v>
      </c>
      <c r="E1661" s="101">
        <v>8940926</v>
      </c>
      <c r="F1661" s="15" t="s">
        <v>601</v>
      </c>
      <c r="G1661" s="183" t="s">
        <v>1108</v>
      </c>
    </row>
    <row r="1662" spans="1:7" x14ac:dyDescent="0.2">
      <c r="A1662" s="100">
        <v>9469122</v>
      </c>
      <c r="B1662" s="15" t="s">
        <v>2570</v>
      </c>
      <c r="C1662" s="15" t="s">
        <v>466</v>
      </c>
      <c r="D1662" s="5">
        <v>500</v>
      </c>
      <c r="E1662" s="101">
        <v>8940926</v>
      </c>
      <c r="F1662" s="15" t="s">
        <v>601</v>
      </c>
      <c r="G1662" s="183" t="s">
        <v>1097</v>
      </c>
    </row>
    <row r="1663" spans="1:7" x14ac:dyDescent="0.2">
      <c r="A1663" s="100">
        <v>9463887</v>
      </c>
      <c r="B1663" s="15" t="s">
        <v>1563</v>
      </c>
      <c r="C1663" s="15" t="s">
        <v>1564</v>
      </c>
      <c r="D1663" s="5">
        <v>500</v>
      </c>
      <c r="E1663" s="101">
        <v>8940926</v>
      </c>
      <c r="F1663" s="15" t="s">
        <v>601</v>
      </c>
      <c r="G1663" s="183" t="s">
        <v>1104</v>
      </c>
    </row>
    <row r="1664" spans="1:7" x14ac:dyDescent="0.2">
      <c r="A1664" s="100">
        <v>9465317</v>
      </c>
      <c r="B1664" s="15" t="s">
        <v>1563</v>
      </c>
      <c r="C1664" s="15" t="s">
        <v>1565</v>
      </c>
      <c r="D1664" s="5">
        <v>500</v>
      </c>
      <c r="E1664" s="101">
        <v>8940926</v>
      </c>
      <c r="F1664" s="15" t="s">
        <v>601</v>
      </c>
      <c r="G1664" s="183" t="s">
        <v>1097</v>
      </c>
    </row>
    <row r="1665" spans="1:7" x14ac:dyDescent="0.2">
      <c r="A1665" s="100">
        <v>9468795</v>
      </c>
      <c r="B1665" s="15" t="s">
        <v>2096</v>
      </c>
      <c r="C1665" s="15" t="s">
        <v>3356</v>
      </c>
      <c r="D1665" s="5">
        <v>500</v>
      </c>
      <c r="E1665" s="101">
        <v>8940926</v>
      </c>
      <c r="F1665" s="15" t="s">
        <v>601</v>
      </c>
      <c r="G1665" s="183" t="s">
        <v>1100</v>
      </c>
    </row>
    <row r="1666" spans="1:7" x14ac:dyDescent="0.2">
      <c r="A1666" s="100">
        <v>9463803</v>
      </c>
      <c r="B1666" s="15" t="s">
        <v>688</v>
      </c>
      <c r="C1666" s="15" t="s">
        <v>203</v>
      </c>
      <c r="D1666" s="5">
        <v>535</v>
      </c>
      <c r="E1666" s="101">
        <v>8940926</v>
      </c>
      <c r="F1666" s="15" t="s">
        <v>601</v>
      </c>
      <c r="G1666" s="183" t="s">
        <v>1106</v>
      </c>
    </row>
    <row r="1667" spans="1:7" x14ac:dyDescent="0.2">
      <c r="A1667" s="100">
        <v>9464108</v>
      </c>
      <c r="B1667" s="15" t="s">
        <v>3562</v>
      </c>
      <c r="C1667" s="15" t="s">
        <v>281</v>
      </c>
      <c r="D1667" s="5">
        <v>500</v>
      </c>
      <c r="E1667" s="101">
        <v>8940926</v>
      </c>
      <c r="F1667" s="15" t="s">
        <v>601</v>
      </c>
      <c r="G1667" s="183" t="s">
        <v>1106</v>
      </c>
    </row>
    <row r="1668" spans="1:7" x14ac:dyDescent="0.2">
      <c r="A1668" s="100">
        <v>9469124</v>
      </c>
      <c r="B1668" s="15" t="s">
        <v>2627</v>
      </c>
      <c r="C1668" s="15" t="s">
        <v>596</v>
      </c>
      <c r="D1668" s="5">
        <v>500</v>
      </c>
      <c r="E1668" s="101">
        <v>8940926</v>
      </c>
      <c r="F1668" s="15" t="s">
        <v>601</v>
      </c>
      <c r="G1668" s="183" t="s">
        <v>1093</v>
      </c>
    </row>
    <row r="1669" spans="1:7" x14ac:dyDescent="0.2">
      <c r="A1669" s="100">
        <v>9463797</v>
      </c>
      <c r="B1669" s="15" t="s">
        <v>2635</v>
      </c>
      <c r="C1669" s="15" t="s">
        <v>184</v>
      </c>
      <c r="D1669" s="5">
        <v>500</v>
      </c>
      <c r="E1669" s="101">
        <v>8940926</v>
      </c>
      <c r="F1669" s="15" t="s">
        <v>601</v>
      </c>
      <c r="G1669" s="183" t="s">
        <v>1100</v>
      </c>
    </row>
    <row r="1670" spans="1:7" x14ac:dyDescent="0.2">
      <c r="A1670" s="100">
        <v>9469106</v>
      </c>
      <c r="B1670" s="15" t="s">
        <v>2678</v>
      </c>
      <c r="C1670" s="15" t="s">
        <v>215</v>
      </c>
      <c r="D1670" s="5">
        <v>500</v>
      </c>
      <c r="E1670" s="101">
        <v>8940926</v>
      </c>
      <c r="F1670" s="15" t="s">
        <v>601</v>
      </c>
      <c r="G1670" s="183" t="s">
        <v>1097</v>
      </c>
    </row>
    <row r="1671" spans="1:7" x14ac:dyDescent="0.2">
      <c r="A1671" s="100">
        <v>9469194</v>
      </c>
      <c r="B1671" s="15" t="s">
        <v>2687</v>
      </c>
      <c r="C1671" s="15" t="s">
        <v>546</v>
      </c>
      <c r="D1671" s="5">
        <v>500</v>
      </c>
      <c r="E1671" s="101">
        <v>8940926</v>
      </c>
      <c r="F1671" s="15" t="s">
        <v>601</v>
      </c>
      <c r="G1671" s="183" t="s">
        <v>1093</v>
      </c>
    </row>
    <row r="1672" spans="1:7" x14ac:dyDescent="0.2">
      <c r="A1672" s="100">
        <v>9465828</v>
      </c>
      <c r="B1672" s="15" t="s">
        <v>887</v>
      </c>
      <c r="C1672" s="15" t="s">
        <v>614</v>
      </c>
      <c r="D1672" s="5">
        <v>500</v>
      </c>
      <c r="E1672" s="101">
        <v>8940926</v>
      </c>
      <c r="F1672" s="15" t="s">
        <v>601</v>
      </c>
      <c r="G1672" s="183" t="s">
        <v>1104</v>
      </c>
    </row>
    <row r="1673" spans="1:7" x14ac:dyDescent="0.2">
      <c r="A1673" s="100">
        <v>9469968</v>
      </c>
      <c r="B1673" s="15" t="s">
        <v>2712</v>
      </c>
      <c r="C1673" s="15" t="s">
        <v>234</v>
      </c>
      <c r="D1673" s="5">
        <v>500</v>
      </c>
      <c r="E1673" s="101">
        <v>8940926</v>
      </c>
      <c r="F1673" s="15" t="s">
        <v>601</v>
      </c>
      <c r="G1673" s="183" t="s">
        <v>1097</v>
      </c>
    </row>
    <row r="1674" spans="1:7" x14ac:dyDescent="0.2">
      <c r="A1674" s="100">
        <v>9466935</v>
      </c>
      <c r="B1674" s="15" t="s">
        <v>1278</v>
      </c>
      <c r="C1674" s="15" t="s">
        <v>302</v>
      </c>
      <c r="D1674" s="5">
        <v>500</v>
      </c>
      <c r="E1674" s="101">
        <v>8940926</v>
      </c>
      <c r="F1674" s="15" t="s">
        <v>601</v>
      </c>
      <c r="G1674" s="183" t="s">
        <v>1093</v>
      </c>
    </row>
    <row r="1675" spans="1:7" x14ac:dyDescent="0.2">
      <c r="A1675" s="100">
        <v>9464019</v>
      </c>
      <c r="B1675" s="15" t="s">
        <v>366</v>
      </c>
      <c r="C1675" s="15" t="s">
        <v>612</v>
      </c>
      <c r="D1675" s="5">
        <v>500</v>
      </c>
      <c r="E1675" s="101">
        <v>8940926</v>
      </c>
      <c r="F1675" s="15" t="s">
        <v>601</v>
      </c>
      <c r="G1675" s="183" t="s">
        <v>1100</v>
      </c>
    </row>
    <row r="1676" spans="1:7" x14ac:dyDescent="0.2">
      <c r="A1676" s="100">
        <v>9464018</v>
      </c>
      <c r="B1676" s="15" t="s">
        <v>366</v>
      </c>
      <c r="C1676" s="15" t="s">
        <v>265</v>
      </c>
      <c r="D1676" s="5">
        <v>500</v>
      </c>
      <c r="E1676" s="101">
        <v>8940926</v>
      </c>
      <c r="F1676" s="15" t="s">
        <v>601</v>
      </c>
      <c r="G1676" s="183" t="s">
        <v>1100</v>
      </c>
    </row>
    <row r="1677" spans="1:7" x14ac:dyDescent="0.2">
      <c r="A1677" s="100">
        <v>9468846</v>
      </c>
      <c r="B1677" s="15" t="s">
        <v>2779</v>
      </c>
      <c r="C1677" s="15" t="s">
        <v>2780</v>
      </c>
      <c r="D1677" s="5">
        <v>500</v>
      </c>
      <c r="E1677" s="101">
        <v>8940926</v>
      </c>
      <c r="F1677" s="15" t="s">
        <v>601</v>
      </c>
      <c r="G1677" s="183" t="s">
        <v>1096</v>
      </c>
    </row>
    <row r="1678" spans="1:7" x14ac:dyDescent="0.2">
      <c r="A1678" s="100">
        <v>9469281</v>
      </c>
      <c r="B1678" s="15" t="s">
        <v>693</v>
      </c>
      <c r="C1678" s="15" t="s">
        <v>209</v>
      </c>
      <c r="D1678" s="5">
        <v>500</v>
      </c>
      <c r="E1678" s="101">
        <v>8940926</v>
      </c>
      <c r="F1678" s="15" t="s">
        <v>601</v>
      </c>
      <c r="G1678" s="183" t="s">
        <v>1108</v>
      </c>
    </row>
    <row r="1679" spans="1:7" x14ac:dyDescent="0.2">
      <c r="A1679" s="100">
        <v>9469280</v>
      </c>
      <c r="B1679" s="15" t="s">
        <v>693</v>
      </c>
      <c r="C1679" s="15" t="s">
        <v>167</v>
      </c>
      <c r="D1679" s="5">
        <v>500</v>
      </c>
      <c r="E1679" s="101">
        <v>8940926</v>
      </c>
      <c r="F1679" s="15" t="s">
        <v>601</v>
      </c>
      <c r="G1679" s="183" t="s">
        <v>1097</v>
      </c>
    </row>
    <row r="1680" spans="1:7" x14ac:dyDescent="0.2">
      <c r="A1680" s="100">
        <v>9469282</v>
      </c>
      <c r="B1680" s="15" t="s">
        <v>693</v>
      </c>
      <c r="C1680" s="15" t="s">
        <v>2785</v>
      </c>
      <c r="D1680" s="5">
        <v>500</v>
      </c>
      <c r="E1680" s="101">
        <v>8940926</v>
      </c>
      <c r="F1680" s="15" t="s">
        <v>601</v>
      </c>
      <c r="G1680" s="183" t="s">
        <v>1104</v>
      </c>
    </row>
    <row r="1681" spans="1:7" x14ac:dyDescent="0.2">
      <c r="A1681" s="100">
        <v>9465580</v>
      </c>
      <c r="B1681" s="15" t="s">
        <v>1642</v>
      </c>
      <c r="C1681" s="15" t="s">
        <v>211</v>
      </c>
      <c r="D1681" s="5">
        <v>500</v>
      </c>
      <c r="E1681" s="101">
        <v>8940926</v>
      </c>
      <c r="F1681" s="15" t="s">
        <v>601</v>
      </c>
      <c r="G1681" s="183" t="s">
        <v>1097</v>
      </c>
    </row>
    <row r="1682" spans="1:7" x14ac:dyDescent="0.2">
      <c r="A1682" s="100">
        <v>9461875</v>
      </c>
      <c r="B1682" s="15" t="s">
        <v>637</v>
      </c>
      <c r="C1682" s="15" t="s">
        <v>235</v>
      </c>
      <c r="D1682" s="5">
        <v>500</v>
      </c>
      <c r="E1682" s="101">
        <v>8940926</v>
      </c>
      <c r="F1682" s="15" t="s">
        <v>601</v>
      </c>
      <c r="G1682" s="183" t="s">
        <v>1104</v>
      </c>
    </row>
    <row r="1683" spans="1:7" x14ac:dyDescent="0.2">
      <c r="A1683" s="100">
        <v>9466939</v>
      </c>
      <c r="B1683" s="15" t="s">
        <v>1293</v>
      </c>
      <c r="C1683" s="15" t="s">
        <v>1294</v>
      </c>
      <c r="D1683" s="5">
        <v>500</v>
      </c>
      <c r="E1683" s="101">
        <v>8940926</v>
      </c>
      <c r="F1683" s="15" t="s">
        <v>601</v>
      </c>
      <c r="G1683" s="183" t="s">
        <v>1104</v>
      </c>
    </row>
    <row r="1684" spans="1:7" x14ac:dyDescent="0.2">
      <c r="A1684" s="100">
        <v>9461280</v>
      </c>
      <c r="B1684" s="15" t="s">
        <v>592</v>
      </c>
      <c r="C1684" s="15" t="s">
        <v>593</v>
      </c>
      <c r="D1684" s="5">
        <v>500</v>
      </c>
      <c r="E1684" s="101">
        <v>8940926</v>
      </c>
      <c r="F1684" s="15" t="s">
        <v>601</v>
      </c>
      <c r="G1684" s="183" t="s">
        <v>1100</v>
      </c>
    </row>
    <row r="1685" spans="1:7" x14ac:dyDescent="0.2">
      <c r="A1685" s="100">
        <v>9467202</v>
      </c>
      <c r="B1685" s="15" t="s">
        <v>1295</v>
      </c>
      <c r="C1685" s="15" t="s">
        <v>168</v>
      </c>
      <c r="D1685" s="5">
        <v>500</v>
      </c>
      <c r="E1685" s="101">
        <v>8940926</v>
      </c>
      <c r="F1685" s="15" t="s">
        <v>601</v>
      </c>
      <c r="G1685" s="183" t="s">
        <v>1104</v>
      </c>
    </row>
    <row r="1686" spans="1:7" x14ac:dyDescent="0.2">
      <c r="A1686" s="100">
        <v>9467203</v>
      </c>
      <c r="B1686" s="15" t="s">
        <v>1295</v>
      </c>
      <c r="C1686" s="15" t="s">
        <v>282</v>
      </c>
      <c r="D1686" s="5">
        <v>500</v>
      </c>
      <c r="E1686" s="101">
        <v>8940926</v>
      </c>
      <c r="F1686" s="15" t="s">
        <v>601</v>
      </c>
      <c r="G1686" s="183" t="s">
        <v>1093</v>
      </c>
    </row>
    <row r="1687" spans="1:7" x14ac:dyDescent="0.2">
      <c r="A1687" s="100">
        <v>9459869</v>
      </c>
      <c r="B1687" s="15" t="s">
        <v>440</v>
      </c>
      <c r="C1687" s="15" t="s">
        <v>206</v>
      </c>
      <c r="D1687" s="5">
        <v>932</v>
      </c>
      <c r="E1687" s="101">
        <v>8940926</v>
      </c>
      <c r="F1687" s="15" t="s">
        <v>601</v>
      </c>
      <c r="G1687" s="183" t="s">
        <v>1114</v>
      </c>
    </row>
    <row r="1688" spans="1:7" x14ac:dyDescent="0.2">
      <c r="A1688" s="100">
        <v>9465379</v>
      </c>
      <c r="B1688" s="15" t="s">
        <v>721</v>
      </c>
      <c r="C1688" s="15" t="s">
        <v>189</v>
      </c>
      <c r="D1688" s="5">
        <v>500</v>
      </c>
      <c r="E1688" s="101">
        <v>8940926</v>
      </c>
      <c r="F1688" s="15" t="s">
        <v>601</v>
      </c>
      <c r="G1688" s="183" t="s">
        <v>1108</v>
      </c>
    </row>
    <row r="1689" spans="1:7" x14ac:dyDescent="0.2">
      <c r="A1689" s="100">
        <v>9465382</v>
      </c>
      <c r="B1689" s="15" t="s">
        <v>244</v>
      </c>
      <c r="C1689" s="15" t="s">
        <v>178</v>
      </c>
      <c r="D1689" s="5">
        <v>554</v>
      </c>
      <c r="E1689" s="101">
        <v>8940926</v>
      </c>
      <c r="F1689" s="15" t="s">
        <v>601</v>
      </c>
      <c r="G1689" s="183" t="s">
        <v>1093</v>
      </c>
    </row>
    <row r="1690" spans="1:7" x14ac:dyDescent="0.2">
      <c r="A1690" s="100">
        <v>9467201</v>
      </c>
      <c r="B1690" s="15" t="s">
        <v>1307</v>
      </c>
      <c r="C1690" s="15" t="s">
        <v>178</v>
      </c>
      <c r="D1690" s="5">
        <v>500</v>
      </c>
      <c r="E1690" s="101">
        <v>8940926</v>
      </c>
      <c r="F1690" s="15" t="s">
        <v>601</v>
      </c>
      <c r="G1690" s="183" t="s">
        <v>1097</v>
      </c>
    </row>
    <row r="1691" spans="1:7" x14ac:dyDescent="0.2">
      <c r="A1691" s="100">
        <v>9466937</v>
      </c>
      <c r="B1691" s="15" t="s">
        <v>795</v>
      </c>
      <c r="C1691" s="15" t="s">
        <v>167</v>
      </c>
      <c r="D1691" s="5">
        <v>616</v>
      </c>
      <c r="E1691" s="101">
        <v>8940926</v>
      </c>
      <c r="F1691" s="15" t="s">
        <v>601</v>
      </c>
      <c r="G1691" s="183" t="s">
        <v>1097</v>
      </c>
    </row>
    <row r="1692" spans="1:7" x14ac:dyDescent="0.2">
      <c r="A1692" s="100">
        <v>9468794</v>
      </c>
      <c r="B1692" s="15" t="s">
        <v>2101</v>
      </c>
      <c r="C1692" s="15" t="s">
        <v>1187</v>
      </c>
      <c r="D1692" s="5">
        <v>500</v>
      </c>
      <c r="E1692" s="101">
        <v>8940926</v>
      </c>
      <c r="F1692" s="15" t="s">
        <v>601</v>
      </c>
      <c r="G1692" s="183" t="s">
        <v>1096</v>
      </c>
    </row>
    <row r="1693" spans="1:7" x14ac:dyDescent="0.2">
      <c r="A1693" s="100">
        <v>9452642</v>
      </c>
      <c r="B1693" s="15" t="s">
        <v>346</v>
      </c>
      <c r="C1693" s="15" t="s">
        <v>347</v>
      </c>
      <c r="D1693" s="5">
        <v>969</v>
      </c>
      <c r="E1693" s="101">
        <v>8940926</v>
      </c>
      <c r="F1693" s="15" t="s">
        <v>601</v>
      </c>
      <c r="G1693" s="183" t="s">
        <v>1132</v>
      </c>
    </row>
    <row r="1694" spans="1:7" x14ac:dyDescent="0.2">
      <c r="A1694" s="100">
        <v>9465423</v>
      </c>
      <c r="B1694" s="15" t="s">
        <v>1687</v>
      </c>
      <c r="C1694" s="15" t="s">
        <v>226</v>
      </c>
      <c r="D1694" s="5">
        <v>500</v>
      </c>
      <c r="E1694" s="101">
        <v>8940926</v>
      </c>
      <c r="F1694" s="15" t="s">
        <v>601</v>
      </c>
      <c r="G1694" s="183" t="s">
        <v>1104</v>
      </c>
    </row>
    <row r="1695" spans="1:7" x14ac:dyDescent="0.2">
      <c r="A1695" s="100">
        <v>9465387</v>
      </c>
      <c r="B1695" s="15" t="s">
        <v>1057</v>
      </c>
      <c r="C1695" s="15" t="s">
        <v>203</v>
      </c>
      <c r="D1695" s="5">
        <v>500</v>
      </c>
      <c r="E1695" s="101">
        <v>8940926</v>
      </c>
      <c r="F1695" s="15" t="s">
        <v>601</v>
      </c>
      <c r="G1695" s="183" t="s">
        <v>1093</v>
      </c>
    </row>
    <row r="1696" spans="1:7" x14ac:dyDescent="0.2">
      <c r="A1696" s="100">
        <v>9469796</v>
      </c>
      <c r="B1696" s="15" t="s">
        <v>2968</v>
      </c>
      <c r="C1696" s="15" t="s">
        <v>706</v>
      </c>
      <c r="D1696" s="5">
        <v>500</v>
      </c>
      <c r="E1696" s="101">
        <v>8940926</v>
      </c>
      <c r="F1696" s="15" t="s">
        <v>601</v>
      </c>
      <c r="G1696" s="183" t="s">
        <v>1100</v>
      </c>
    </row>
    <row r="1697" spans="1:7" x14ac:dyDescent="0.2">
      <c r="A1697" s="100">
        <v>9469969</v>
      </c>
      <c r="B1697" s="15" t="s">
        <v>797</v>
      </c>
      <c r="C1697" s="15" t="s">
        <v>215</v>
      </c>
      <c r="D1697" s="5">
        <v>500</v>
      </c>
      <c r="E1697" s="101">
        <v>8940926</v>
      </c>
      <c r="F1697" s="15" t="s">
        <v>601</v>
      </c>
      <c r="G1697" s="183" t="s">
        <v>1093</v>
      </c>
    </row>
    <row r="1698" spans="1:7" x14ac:dyDescent="0.2">
      <c r="A1698" s="100">
        <v>9466941</v>
      </c>
      <c r="B1698" s="15" t="s">
        <v>439</v>
      </c>
      <c r="C1698" s="15" t="s">
        <v>226</v>
      </c>
      <c r="D1698" s="5">
        <v>500</v>
      </c>
      <c r="E1698" s="101">
        <v>8940926</v>
      </c>
      <c r="F1698" s="15" t="s">
        <v>601</v>
      </c>
      <c r="G1698" s="183" t="s">
        <v>1097</v>
      </c>
    </row>
    <row r="1699" spans="1:7" x14ac:dyDescent="0.2">
      <c r="A1699" s="100">
        <v>9461630</v>
      </c>
      <c r="B1699" s="15" t="s">
        <v>439</v>
      </c>
      <c r="C1699" s="15" t="s">
        <v>174</v>
      </c>
      <c r="D1699" s="5">
        <v>500</v>
      </c>
      <c r="E1699" s="101">
        <v>8940926</v>
      </c>
      <c r="F1699" s="15" t="s">
        <v>601</v>
      </c>
      <c r="G1699" s="183" t="s">
        <v>1104</v>
      </c>
    </row>
    <row r="1700" spans="1:7" x14ac:dyDescent="0.2">
      <c r="A1700" s="100">
        <v>9464277</v>
      </c>
      <c r="B1700" s="15" t="s">
        <v>1064</v>
      </c>
      <c r="C1700" s="15" t="s">
        <v>1065</v>
      </c>
      <c r="D1700" s="5">
        <v>500</v>
      </c>
      <c r="E1700" s="101">
        <v>8940926</v>
      </c>
      <c r="F1700" s="15" t="s">
        <v>601</v>
      </c>
      <c r="G1700" s="183" t="s">
        <v>1093</v>
      </c>
    </row>
    <row r="1701" spans="1:7" x14ac:dyDescent="0.2">
      <c r="A1701" s="100">
        <v>9470419</v>
      </c>
      <c r="B1701" s="15" t="s">
        <v>3585</v>
      </c>
      <c r="C1701" s="15" t="s">
        <v>3586</v>
      </c>
      <c r="D1701" s="5">
        <v>500</v>
      </c>
      <c r="E1701" s="101">
        <v>8940926</v>
      </c>
      <c r="F1701" s="15" t="s">
        <v>601</v>
      </c>
      <c r="G1701" s="183" t="s">
        <v>1096</v>
      </c>
    </row>
    <row r="1702" spans="1:7" x14ac:dyDescent="0.2">
      <c r="A1702" s="100">
        <v>9469181</v>
      </c>
      <c r="B1702" s="15" t="s">
        <v>3033</v>
      </c>
      <c r="C1702" s="15" t="s">
        <v>3034</v>
      </c>
      <c r="D1702" s="5">
        <v>500</v>
      </c>
      <c r="E1702" s="101">
        <v>8940926</v>
      </c>
      <c r="F1702" s="15" t="s">
        <v>601</v>
      </c>
      <c r="G1702" s="183" t="s">
        <v>1097</v>
      </c>
    </row>
    <row r="1703" spans="1:7" x14ac:dyDescent="0.2">
      <c r="A1703" s="100">
        <v>9470501</v>
      </c>
      <c r="B1703" s="15" t="s">
        <v>3606</v>
      </c>
      <c r="C1703" s="15" t="s">
        <v>3607</v>
      </c>
      <c r="D1703" s="5">
        <v>500</v>
      </c>
      <c r="E1703" s="101">
        <v>8940926</v>
      </c>
      <c r="F1703" s="15" t="s">
        <v>601</v>
      </c>
      <c r="G1703" s="183" t="s">
        <v>1114</v>
      </c>
    </row>
    <row r="1704" spans="1:7" x14ac:dyDescent="0.2">
      <c r="A1704" s="100">
        <v>9467199</v>
      </c>
      <c r="B1704" s="15" t="s">
        <v>1331</v>
      </c>
      <c r="C1704" s="15" t="s">
        <v>1332</v>
      </c>
      <c r="D1704" s="5">
        <v>500</v>
      </c>
      <c r="E1704" s="101">
        <v>8940926</v>
      </c>
      <c r="F1704" s="15" t="s">
        <v>601</v>
      </c>
      <c r="G1704" s="183" t="s">
        <v>1096</v>
      </c>
    </row>
    <row r="1705" spans="1:7" x14ac:dyDescent="0.2">
      <c r="A1705" s="100">
        <v>9469211</v>
      </c>
      <c r="B1705" s="15" t="s">
        <v>3060</v>
      </c>
      <c r="C1705" s="15" t="s">
        <v>235</v>
      </c>
      <c r="D1705" s="5">
        <v>500</v>
      </c>
      <c r="E1705" s="101">
        <v>8940926</v>
      </c>
      <c r="F1705" s="15" t="s">
        <v>601</v>
      </c>
      <c r="G1705" s="183" t="s">
        <v>1114</v>
      </c>
    </row>
    <row r="1706" spans="1:7" x14ac:dyDescent="0.2">
      <c r="A1706" s="100">
        <v>9470199</v>
      </c>
      <c r="B1706" s="15" t="s">
        <v>3494</v>
      </c>
      <c r="C1706" s="15" t="s">
        <v>266</v>
      </c>
      <c r="D1706" s="5">
        <v>500</v>
      </c>
      <c r="E1706" s="101">
        <v>8940926</v>
      </c>
      <c r="F1706" s="15" t="s">
        <v>601</v>
      </c>
      <c r="G1706" s="183" t="s">
        <v>1104</v>
      </c>
    </row>
    <row r="1707" spans="1:7" x14ac:dyDescent="0.2">
      <c r="A1707" s="100">
        <v>9465318</v>
      </c>
      <c r="B1707" s="15" t="s">
        <v>926</v>
      </c>
      <c r="C1707" s="15" t="s">
        <v>812</v>
      </c>
      <c r="D1707" s="5">
        <v>500</v>
      </c>
      <c r="E1707" s="101">
        <v>8940926</v>
      </c>
      <c r="F1707" s="15" t="s">
        <v>601</v>
      </c>
      <c r="G1707" s="183" t="s">
        <v>1104</v>
      </c>
    </row>
    <row r="1708" spans="1:7" x14ac:dyDescent="0.2">
      <c r="A1708" s="100">
        <v>9465840</v>
      </c>
      <c r="B1708" s="15" t="s">
        <v>515</v>
      </c>
      <c r="C1708" s="15" t="s">
        <v>607</v>
      </c>
      <c r="D1708" s="5">
        <v>752</v>
      </c>
      <c r="E1708" s="101">
        <v>8940926</v>
      </c>
      <c r="F1708" s="15" t="s">
        <v>601</v>
      </c>
      <c r="G1708" s="183" t="s">
        <v>1096</v>
      </c>
    </row>
    <row r="1709" spans="1:7" x14ac:dyDescent="0.2">
      <c r="A1709" s="100">
        <v>9465839</v>
      </c>
      <c r="B1709" s="15" t="s">
        <v>515</v>
      </c>
      <c r="C1709" s="15" t="s">
        <v>1084</v>
      </c>
      <c r="D1709" s="5">
        <v>682</v>
      </c>
      <c r="E1709" s="101">
        <v>8940926</v>
      </c>
      <c r="F1709" s="15" t="s">
        <v>601</v>
      </c>
      <c r="G1709" s="183" t="s">
        <v>1097</v>
      </c>
    </row>
    <row r="1710" spans="1:7" x14ac:dyDescent="0.2">
      <c r="A1710" s="100">
        <v>9469102</v>
      </c>
      <c r="B1710" s="15" t="s">
        <v>3123</v>
      </c>
      <c r="C1710" s="15" t="s">
        <v>257</v>
      </c>
      <c r="D1710" s="5">
        <v>500</v>
      </c>
      <c r="E1710" s="101">
        <v>8940926</v>
      </c>
      <c r="F1710" s="15" t="s">
        <v>601</v>
      </c>
      <c r="G1710" s="183" t="s">
        <v>1093</v>
      </c>
    </row>
    <row r="1711" spans="1:7" x14ac:dyDescent="0.2">
      <c r="A1711" s="100">
        <v>9469369</v>
      </c>
      <c r="B1711" s="15" t="s">
        <v>2193</v>
      </c>
      <c r="C1711" s="15" t="s">
        <v>174</v>
      </c>
      <c r="D1711" s="5">
        <v>500</v>
      </c>
      <c r="E1711" s="101">
        <v>8941100</v>
      </c>
      <c r="F1711" s="15" t="s">
        <v>330</v>
      </c>
      <c r="G1711" s="183" t="s">
        <v>1093</v>
      </c>
    </row>
    <row r="1712" spans="1:7" x14ac:dyDescent="0.2">
      <c r="A1712" s="100">
        <v>9467388</v>
      </c>
      <c r="B1712" s="15" t="s">
        <v>708</v>
      </c>
      <c r="C1712" s="15" t="s">
        <v>248</v>
      </c>
      <c r="D1712" s="5">
        <v>500</v>
      </c>
      <c r="E1712" s="101">
        <v>8941100</v>
      </c>
      <c r="F1712" s="15" t="s">
        <v>330</v>
      </c>
      <c r="G1712" s="183" t="s">
        <v>1096</v>
      </c>
    </row>
    <row r="1713" spans="1:7" x14ac:dyDescent="0.2">
      <c r="A1713" s="100">
        <v>9467380</v>
      </c>
      <c r="B1713" s="15" t="s">
        <v>529</v>
      </c>
      <c r="C1713" s="15" t="s">
        <v>271</v>
      </c>
      <c r="D1713" s="5">
        <v>569</v>
      </c>
      <c r="E1713" s="101">
        <v>8941100</v>
      </c>
      <c r="F1713" s="15" t="s">
        <v>330</v>
      </c>
      <c r="G1713" s="183" t="s">
        <v>1104</v>
      </c>
    </row>
    <row r="1714" spans="1:7" x14ac:dyDescent="0.2">
      <c r="A1714" s="100">
        <v>9469373</v>
      </c>
      <c r="B1714" s="15" t="s">
        <v>2294</v>
      </c>
      <c r="C1714" s="15" t="s">
        <v>842</v>
      </c>
      <c r="D1714" s="5">
        <v>500</v>
      </c>
      <c r="E1714" s="101">
        <v>8941100</v>
      </c>
      <c r="F1714" s="15" t="s">
        <v>330</v>
      </c>
      <c r="G1714" s="183" t="s">
        <v>1096</v>
      </c>
    </row>
    <row r="1715" spans="1:7" x14ac:dyDescent="0.2">
      <c r="A1715" s="100">
        <v>9467387</v>
      </c>
      <c r="B1715" s="15" t="s">
        <v>1206</v>
      </c>
      <c r="C1715" s="15" t="s">
        <v>1207</v>
      </c>
      <c r="D1715" s="5">
        <v>500</v>
      </c>
      <c r="E1715" s="101">
        <v>8941100</v>
      </c>
      <c r="F1715" s="15" t="s">
        <v>330</v>
      </c>
      <c r="G1715" s="183" t="s">
        <v>1096</v>
      </c>
    </row>
    <row r="1716" spans="1:7" x14ac:dyDescent="0.2">
      <c r="A1716" s="100">
        <v>9469418</v>
      </c>
      <c r="B1716" s="15" t="s">
        <v>2345</v>
      </c>
      <c r="C1716" s="15" t="s">
        <v>2346</v>
      </c>
      <c r="D1716" s="5">
        <v>500</v>
      </c>
      <c r="E1716" s="101">
        <v>8941100</v>
      </c>
      <c r="F1716" s="15" t="s">
        <v>330</v>
      </c>
      <c r="G1716" s="183" t="s">
        <v>1100</v>
      </c>
    </row>
    <row r="1717" spans="1:7" x14ac:dyDescent="0.2">
      <c r="A1717" s="100">
        <v>9464210</v>
      </c>
      <c r="B1717" s="15" t="s">
        <v>1014</v>
      </c>
      <c r="C1717" s="15" t="s">
        <v>183</v>
      </c>
      <c r="D1717" s="5">
        <v>500</v>
      </c>
      <c r="E1717" s="101">
        <v>8941100</v>
      </c>
      <c r="F1717" s="15" t="s">
        <v>330</v>
      </c>
      <c r="G1717" s="183" t="s">
        <v>1093</v>
      </c>
    </row>
    <row r="1718" spans="1:7" x14ac:dyDescent="0.2">
      <c r="A1718" s="100">
        <v>9469355</v>
      </c>
      <c r="B1718" s="15" t="s">
        <v>1218</v>
      </c>
      <c r="C1718" s="15" t="s">
        <v>235</v>
      </c>
      <c r="D1718" s="5">
        <v>500</v>
      </c>
      <c r="E1718" s="101">
        <v>8941100</v>
      </c>
      <c r="F1718" s="15" t="s">
        <v>330</v>
      </c>
      <c r="G1718" s="183" t="s">
        <v>1091</v>
      </c>
    </row>
    <row r="1719" spans="1:7" x14ac:dyDescent="0.2">
      <c r="A1719" s="100">
        <v>9459031</v>
      </c>
      <c r="B1719" s="15" t="s">
        <v>364</v>
      </c>
      <c r="C1719" s="15" t="s">
        <v>365</v>
      </c>
      <c r="D1719" s="5">
        <v>507</v>
      </c>
      <c r="E1719" s="101">
        <v>8941100</v>
      </c>
      <c r="F1719" s="15" t="s">
        <v>330</v>
      </c>
      <c r="G1719" s="183" t="s">
        <v>1102</v>
      </c>
    </row>
    <row r="1720" spans="1:7" x14ac:dyDescent="0.2">
      <c r="A1720" s="100">
        <v>9469419</v>
      </c>
      <c r="B1720" s="15" t="s">
        <v>2411</v>
      </c>
      <c r="C1720" s="15" t="s">
        <v>197</v>
      </c>
      <c r="D1720" s="5">
        <v>500</v>
      </c>
      <c r="E1720" s="101">
        <v>8941100</v>
      </c>
      <c r="F1720" s="15" t="s">
        <v>330</v>
      </c>
      <c r="G1720" s="183" t="s">
        <v>1096</v>
      </c>
    </row>
    <row r="1721" spans="1:7" x14ac:dyDescent="0.2">
      <c r="A1721" s="100">
        <v>9462190</v>
      </c>
      <c r="B1721" s="15" t="s">
        <v>498</v>
      </c>
      <c r="C1721" s="15" t="s">
        <v>266</v>
      </c>
      <c r="D1721" s="5">
        <v>537</v>
      </c>
      <c r="E1721" s="101">
        <v>8941100</v>
      </c>
      <c r="F1721" s="15" t="s">
        <v>330</v>
      </c>
      <c r="G1721" s="183" t="s">
        <v>1108</v>
      </c>
    </row>
    <row r="1722" spans="1:7" x14ac:dyDescent="0.2">
      <c r="A1722" s="100">
        <v>9467383</v>
      </c>
      <c r="B1722" s="15" t="s">
        <v>1233</v>
      </c>
      <c r="C1722" s="15" t="s">
        <v>1234</v>
      </c>
      <c r="D1722" s="5">
        <v>500</v>
      </c>
      <c r="E1722" s="101">
        <v>8941100</v>
      </c>
      <c r="F1722" s="15" t="s">
        <v>330</v>
      </c>
      <c r="G1722" s="183" t="s">
        <v>1093</v>
      </c>
    </row>
    <row r="1723" spans="1:7" x14ac:dyDescent="0.2">
      <c r="A1723" s="100">
        <v>9469376</v>
      </c>
      <c r="B1723" s="15" t="s">
        <v>1233</v>
      </c>
      <c r="C1723" s="15" t="s">
        <v>1843</v>
      </c>
      <c r="D1723" s="5">
        <v>500</v>
      </c>
      <c r="E1723" s="101">
        <v>8941100</v>
      </c>
      <c r="F1723" s="15" t="s">
        <v>330</v>
      </c>
      <c r="G1723" s="183" t="s">
        <v>1097</v>
      </c>
    </row>
    <row r="1724" spans="1:7" x14ac:dyDescent="0.2">
      <c r="A1724" s="100">
        <v>9465576</v>
      </c>
      <c r="B1724" s="15" t="s">
        <v>676</v>
      </c>
      <c r="C1724" s="15" t="s">
        <v>1023</v>
      </c>
      <c r="D1724" s="5">
        <v>500</v>
      </c>
      <c r="E1724" s="101">
        <v>8941100</v>
      </c>
      <c r="F1724" s="15" t="s">
        <v>330</v>
      </c>
      <c r="G1724" s="183" t="s">
        <v>1093</v>
      </c>
    </row>
    <row r="1725" spans="1:7" x14ac:dyDescent="0.2">
      <c r="A1725" s="100">
        <v>9469357</v>
      </c>
      <c r="B1725" s="15" t="s">
        <v>2537</v>
      </c>
      <c r="C1725" s="15" t="s">
        <v>197</v>
      </c>
      <c r="D1725" s="5">
        <v>500</v>
      </c>
      <c r="E1725" s="101">
        <v>8941100</v>
      </c>
      <c r="F1725" s="15" t="s">
        <v>330</v>
      </c>
      <c r="G1725" s="183" t="s">
        <v>1100</v>
      </c>
    </row>
    <row r="1726" spans="1:7" x14ac:dyDescent="0.2">
      <c r="A1726" s="100">
        <v>9465560</v>
      </c>
      <c r="B1726" s="15" t="s">
        <v>2551</v>
      </c>
      <c r="C1726" s="15" t="s">
        <v>185</v>
      </c>
      <c r="D1726" s="5">
        <v>500</v>
      </c>
      <c r="E1726" s="101">
        <v>8941100</v>
      </c>
      <c r="F1726" s="15" t="s">
        <v>330</v>
      </c>
      <c r="G1726" s="183" t="s">
        <v>1100</v>
      </c>
    </row>
    <row r="1727" spans="1:7" x14ac:dyDescent="0.2">
      <c r="A1727" s="100">
        <v>9469364</v>
      </c>
      <c r="B1727" s="15" t="s">
        <v>2563</v>
      </c>
      <c r="C1727" s="15" t="s">
        <v>2564</v>
      </c>
      <c r="D1727" s="5">
        <v>500</v>
      </c>
      <c r="E1727" s="101">
        <v>8941100</v>
      </c>
      <c r="F1727" s="15" t="s">
        <v>330</v>
      </c>
      <c r="G1727" s="183" t="s">
        <v>1100</v>
      </c>
    </row>
    <row r="1728" spans="1:7" x14ac:dyDescent="0.2">
      <c r="A1728" s="100">
        <v>9467372</v>
      </c>
      <c r="B1728" s="15" t="s">
        <v>1249</v>
      </c>
      <c r="C1728" s="15" t="s">
        <v>164</v>
      </c>
      <c r="D1728" s="5">
        <v>500</v>
      </c>
      <c r="E1728" s="101">
        <v>8941100</v>
      </c>
      <c r="F1728" s="15" t="s">
        <v>330</v>
      </c>
      <c r="G1728" s="183" t="s">
        <v>1106</v>
      </c>
    </row>
    <row r="1729" spans="1:7" x14ac:dyDescent="0.2">
      <c r="A1729" s="100">
        <v>9465571</v>
      </c>
      <c r="B1729" s="15" t="s">
        <v>873</v>
      </c>
      <c r="C1729" s="15" t="s">
        <v>174</v>
      </c>
      <c r="D1729" s="5">
        <v>500</v>
      </c>
      <c r="E1729" s="101">
        <v>8941100</v>
      </c>
      <c r="F1729" s="15" t="s">
        <v>330</v>
      </c>
      <c r="G1729" s="183" t="s">
        <v>1100</v>
      </c>
    </row>
    <row r="1730" spans="1:7" x14ac:dyDescent="0.2">
      <c r="A1730" s="100">
        <v>9467473</v>
      </c>
      <c r="B1730" s="15" t="s">
        <v>3313</v>
      </c>
      <c r="C1730" s="15" t="s">
        <v>271</v>
      </c>
      <c r="D1730" s="5">
        <v>500</v>
      </c>
      <c r="E1730" s="101">
        <v>8941100</v>
      </c>
      <c r="F1730" s="15" t="s">
        <v>330</v>
      </c>
      <c r="G1730" s="183" t="s">
        <v>1093</v>
      </c>
    </row>
    <row r="1731" spans="1:7" x14ac:dyDescent="0.2">
      <c r="A1731" s="100">
        <v>9470002</v>
      </c>
      <c r="B1731" s="15" t="s">
        <v>2692</v>
      </c>
      <c r="C1731" s="15" t="s">
        <v>2693</v>
      </c>
      <c r="D1731" s="5">
        <v>500</v>
      </c>
      <c r="E1731" s="101">
        <v>8941100</v>
      </c>
      <c r="F1731" s="15" t="s">
        <v>330</v>
      </c>
      <c r="G1731" s="183" t="s">
        <v>1096</v>
      </c>
    </row>
    <row r="1732" spans="1:7" x14ac:dyDescent="0.2">
      <c r="A1732" s="100">
        <v>9469372</v>
      </c>
      <c r="B1732" s="15" t="s">
        <v>2733</v>
      </c>
      <c r="C1732" s="15" t="s">
        <v>184</v>
      </c>
      <c r="D1732" s="5">
        <v>500</v>
      </c>
      <c r="E1732" s="101">
        <v>8941100</v>
      </c>
      <c r="F1732" s="15" t="s">
        <v>330</v>
      </c>
      <c r="G1732" s="183" t="s">
        <v>1093</v>
      </c>
    </row>
    <row r="1733" spans="1:7" x14ac:dyDescent="0.2">
      <c r="A1733" s="100">
        <v>9470003</v>
      </c>
      <c r="B1733" s="15" t="s">
        <v>635</v>
      </c>
      <c r="C1733" s="15" t="s">
        <v>235</v>
      </c>
      <c r="D1733" s="5">
        <v>500</v>
      </c>
      <c r="E1733" s="101">
        <v>8941100</v>
      </c>
      <c r="F1733" s="15" t="s">
        <v>330</v>
      </c>
      <c r="G1733" s="183" t="s">
        <v>1091</v>
      </c>
    </row>
    <row r="1734" spans="1:7" x14ac:dyDescent="0.2">
      <c r="A1734" s="100">
        <v>9468505</v>
      </c>
      <c r="B1734" s="15" t="s">
        <v>2014</v>
      </c>
      <c r="C1734" s="15" t="s">
        <v>868</v>
      </c>
      <c r="D1734" s="5">
        <v>500</v>
      </c>
      <c r="E1734" s="101">
        <v>8941100</v>
      </c>
      <c r="F1734" s="15" t="s">
        <v>330</v>
      </c>
      <c r="G1734" s="183" t="s">
        <v>1114</v>
      </c>
    </row>
    <row r="1735" spans="1:7" x14ac:dyDescent="0.2">
      <c r="A1735" s="100">
        <v>9462195</v>
      </c>
      <c r="B1735" s="15" t="s">
        <v>499</v>
      </c>
      <c r="C1735" s="15" t="s">
        <v>500</v>
      </c>
      <c r="D1735" s="5">
        <v>500</v>
      </c>
      <c r="E1735" s="101">
        <v>8941100</v>
      </c>
      <c r="F1735" s="15" t="s">
        <v>330</v>
      </c>
      <c r="G1735" s="183" t="s">
        <v>1091</v>
      </c>
    </row>
    <row r="1736" spans="1:7" x14ac:dyDescent="0.2">
      <c r="A1736" s="100">
        <v>9456645</v>
      </c>
      <c r="B1736" s="15" t="s">
        <v>899</v>
      </c>
      <c r="C1736" s="15" t="s">
        <v>900</v>
      </c>
      <c r="D1736" s="5">
        <v>522</v>
      </c>
      <c r="E1736" s="101">
        <v>8941100</v>
      </c>
      <c r="F1736" s="15" t="s">
        <v>330</v>
      </c>
      <c r="G1736" s="183" t="s">
        <v>1132</v>
      </c>
    </row>
    <row r="1737" spans="1:7" x14ac:dyDescent="0.2">
      <c r="A1737" s="100">
        <v>9469367</v>
      </c>
      <c r="B1737" s="15" t="s">
        <v>2847</v>
      </c>
      <c r="C1737" s="15" t="s">
        <v>357</v>
      </c>
      <c r="D1737" s="5">
        <v>500</v>
      </c>
      <c r="E1737" s="101">
        <v>8941100</v>
      </c>
      <c r="F1737" s="15" t="s">
        <v>330</v>
      </c>
      <c r="G1737" s="183" t="s">
        <v>1100</v>
      </c>
    </row>
    <row r="1738" spans="1:7" x14ac:dyDescent="0.2">
      <c r="A1738" s="100">
        <v>9470006</v>
      </c>
      <c r="B1738" s="15" t="s">
        <v>2874</v>
      </c>
      <c r="C1738" s="15" t="s">
        <v>2875</v>
      </c>
      <c r="D1738" s="5">
        <v>500</v>
      </c>
      <c r="E1738" s="101">
        <v>8941100</v>
      </c>
      <c r="F1738" s="15" t="s">
        <v>330</v>
      </c>
      <c r="G1738" s="183" t="s">
        <v>1096</v>
      </c>
    </row>
    <row r="1739" spans="1:7" x14ac:dyDescent="0.2">
      <c r="A1739" s="100">
        <v>9469374</v>
      </c>
      <c r="B1739" s="15" t="s">
        <v>2888</v>
      </c>
      <c r="C1739" s="15" t="s">
        <v>2889</v>
      </c>
      <c r="D1739" s="5">
        <v>500</v>
      </c>
      <c r="E1739" s="101">
        <v>8941100</v>
      </c>
      <c r="F1739" s="15" t="s">
        <v>330</v>
      </c>
      <c r="G1739" s="183" t="s">
        <v>1097</v>
      </c>
    </row>
    <row r="1740" spans="1:7" x14ac:dyDescent="0.2">
      <c r="A1740" s="100">
        <v>9464053</v>
      </c>
      <c r="B1740" s="15" t="s">
        <v>2022</v>
      </c>
      <c r="C1740" s="15" t="s">
        <v>254</v>
      </c>
      <c r="D1740" s="5">
        <v>500</v>
      </c>
      <c r="E1740" s="101">
        <v>8941100</v>
      </c>
      <c r="F1740" s="15" t="s">
        <v>330</v>
      </c>
      <c r="G1740" s="183" t="s">
        <v>1091</v>
      </c>
    </row>
    <row r="1741" spans="1:7" x14ac:dyDescent="0.2">
      <c r="A1741" s="100">
        <v>9465574</v>
      </c>
      <c r="B1741" s="15" t="s">
        <v>910</v>
      </c>
      <c r="C1741" s="15" t="s">
        <v>275</v>
      </c>
      <c r="D1741" s="5">
        <v>500</v>
      </c>
      <c r="E1741" s="101">
        <v>8941100</v>
      </c>
      <c r="F1741" s="15" t="s">
        <v>330</v>
      </c>
      <c r="G1741" s="183" t="s">
        <v>1104</v>
      </c>
    </row>
    <row r="1742" spans="1:7" x14ac:dyDescent="0.2">
      <c r="A1742" s="100">
        <v>9467650</v>
      </c>
      <c r="B1742" s="15" t="s">
        <v>1323</v>
      </c>
      <c r="C1742" s="15" t="s">
        <v>289</v>
      </c>
      <c r="D1742" s="5">
        <v>500</v>
      </c>
      <c r="E1742" s="101">
        <v>8941100</v>
      </c>
      <c r="F1742" s="15" t="s">
        <v>330</v>
      </c>
      <c r="G1742" s="183" t="s">
        <v>1104</v>
      </c>
    </row>
    <row r="1743" spans="1:7" x14ac:dyDescent="0.2">
      <c r="A1743" s="100">
        <v>9460051</v>
      </c>
      <c r="B1743" s="15" t="s">
        <v>501</v>
      </c>
      <c r="C1743" s="15" t="s">
        <v>206</v>
      </c>
      <c r="D1743" s="5">
        <v>520</v>
      </c>
      <c r="E1743" s="101">
        <v>8941100</v>
      </c>
      <c r="F1743" s="15" t="s">
        <v>330</v>
      </c>
      <c r="G1743" s="183" t="s">
        <v>1108</v>
      </c>
    </row>
    <row r="1744" spans="1:7" x14ac:dyDescent="0.2">
      <c r="A1744" s="100">
        <v>9469420</v>
      </c>
      <c r="B1744" s="15" t="s">
        <v>3054</v>
      </c>
      <c r="C1744" s="15" t="s">
        <v>511</v>
      </c>
      <c r="D1744" s="5">
        <v>500</v>
      </c>
      <c r="E1744" s="101">
        <v>8941100</v>
      </c>
      <c r="F1744" s="15" t="s">
        <v>330</v>
      </c>
      <c r="G1744" s="183" t="s">
        <v>1093</v>
      </c>
    </row>
    <row r="1745" spans="1:7" x14ac:dyDescent="0.2">
      <c r="A1745" s="100">
        <v>9467904</v>
      </c>
      <c r="B1745" s="15" t="s">
        <v>923</v>
      </c>
      <c r="C1745" s="15" t="s">
        <v>226</v>
      </c>
      <c r="D1745" s="5">
        <v>500</v>
      </c>
      <c r="E1745" s="101">
        <v>8941100</v>
      </c>
      <c r="F1745" s="15" t="s">
        <v>330</v>
      </c>
      <c r="G1745" s="183" t="s">
        <v>1091</v>
      </c>
    </row>
    <row r="1746" spans="1:7" x14ac:dyDescent="0.2">
      <c r="A1746" s="100">
        <v>9469356</v>
      </c>
      <c r="B1746" s="15" t="s">
        <v>3080</v>
      </c>
      <c r="C1746" s="15" t="s">
        <v>982</v>
      </c>
      <c r="D1746" s="5">
        <v>500</v>
      </c>
      <c r="E1746" s="101">
        <v>8941100</v>
      </c>
      <c r="F1746" s="15" t="s">
        <v>330</v>
      </c>
      <c r="G1746" s="183" t="s">
        <v>1091</v>
      </c>
    </row>
    <row r="1747" spans="1:7" x14ac:dyDescent="0.2">
      <c r="A1747" s="100">
        <v>9467382</v>
      </c>
      <c r="B1747" s="15" t="s">
        <v>3512</v>
      </c>
      <c r="C1747" s="15" t="s">
        <v>235</v>
      </c>
      <c r="D1747" s="5">
        <v>531</v>
      </c>
      <c r="E1747" s="101">
        <v>8941100</v>
      </c>
      <c r="F1747" s="15" t="s">
        <v>330</v>
      </c>
      <c r="G1747" s="183" t="s">
        <v>1104</v>
      </c>
    </row>
    <row r="1748" spans="1:7" x14ac:dyDescent="0.2">
      <c r="A1748" s="100">
        <v>9465573</v>
      </c>
      <c r="B1748" s="15" t="s">
        <v>3528</v>
      </c>
      <c r="C1748" s="15" t="s">
        <v>444</v>
      </c>
      <c r="D1748" s="5">
        <v>500</v>
      </c>
      <c r="E1748" s="101">
        <v>8941100</v>
      </c>
      <c r="F1748" s="15" t="s">
        <v>330</v>
      </c>
      <c r="G1748" s="183" t="s">
        <v>1104</v>
      </c>
    </row>
    <row r="1749" spans="1:7" x14ac:dyDescent="0.2">
      <c r="A1749" s="100">
        <v>9467906</v>
      </c>
      <c r="B1749" s="15" t="s">
        <v>1926</v>
      </c>
      <c r="C1749" s="15" t="s">
        <v>1928</v>
      </c>
      <c r="D1749" s="5">
        <v>500</v>
      </c>
      <c r="E1749" s="101">
        <v>8941100</v>
      </c>
      <c r="F1749" s="15" t="s">
        <v>330</v>
      </c>
      <c r="G1749" s="183" t="s">
        <v>1104</v>
      </c>
    </row>
    <row r="1750" spans="1:7" x14ac:dyDescent="0.2">
      <c r="A1750" s="100">
        <v>9470056</v>
      </c>
      <c r="B1750" s="15" t="s">
        <v>3265</v>
      </c>
      <c r="C1750" s="15" t="s">
        <v>779</v>
      </c>
      <c r="D1750" s="5">
        <v>500</v>
      </c>
      <c r="E1750" s="101">
        <v>8941180</v>
      </c>
      <c r="F1750" s="15" t="s">
        <v>1786</v>
      </c>
      <c r="G1750" s="183" t="s">
        <v>1108</v>
      </c>
    </row>
    <row r="1751" spans="1:7" x14ac:dyDescent="0.2">
      <c r="A1751" s="100">
        <v>9468099</v>
      </c>
      <c r="B1751" s="15" t="s">
        <v>3307</v>
      </c>
      <c r="C1751" s="15" t="s">
        <v>205</v>
      </c>
      <c r="D1751" s="5">
        <v>500</v>
      </c>
      <c r="E1751" s="101">
        <v>8941180</v>
      </c>
      <c r="F1751" s="15" t="s">
        <v>1786</v>
      </c>
      <c r="G1751" s="183" t="s">
        <v>1108</v>
      </c>
    </row>
    <row r="1752" spans="1:7" x14ac:dyDescent="0.2">
      <c r="A1752" s="100">
        <v>9470181</v>
      </c>
      <c r="B1752" s="15" t="s">
        <v>3353</v>
      </c>
      <c r="C1752" s="15" t="s">
        <v>246</v>
      </c>
      <c r="D1752" s="5">
        <v>500</v>
      </c>
      <c r="E1752" s="101">
        <v>8941180</v>
      </c>
      <c r="F1752" s="15" t="s">
        <v>1786</v>
      </c>
      <c r="G1752" s="183" t="s">
        <v>1093</v>
      </c>
    </row>
    <row r="1753" spans="1:7" x14ac:dyDescent="0.2">
      <c r="A1753" s="100">
        <v>9466128</v>
      </c>
      <c r="B1753" s="15" t="s">
        <v>3374</v>
      </c>
      <c r="C1753" s="15" t="s">
        <v>271</v>
      </c>
      <c r="D1753" s="5">
        <v>500</v>
      </c>
      <c r="E1753" s="101">
        <v>8941180</v>
      </c>
      <c r="F1753" s="15" t="s">
        <v>1786</v>
      </c>
      <c r="G1753" s="183" t="s">
        <v>1104</v>
      </c>
    </row>
    <row r="1754" spans="1:7" x14ac:dyDescent="0.2">
      <c r="A1754" s="100">
        <v>9470182</v>
      </c>
      <c r="B1754" s="15" t="s">
        <v>2844</v>
      </c>
      <c r="C1754" s="15" t="s">
        <v>304</v>
      </c>
      <c r="D1754" s="5">
        <v>500</v>
      </c>
      <c r="E1754" s="101">
        <v>8941180</v>
      </c>
      <c r="F1754" s="15" t="s">
        <v>1786</v>
      </c>
      <c r="G1754" s="183" t="s">
        <v>1093</v>
      </c>
    </row>
    <row r="1755" spans="1:7" x14ac:dyDescent="0.2">
      <c r="A1755" s="100">
        <v>9470183</v>
      </c>
      <c r="B1755" s="15" t="s">
        <v>3432</v>
      </c>
      <c r="C1755" s="15" t="s">
        <v>277</v>
      </c>
      <c r="D1755" s="5">
        <v>500</v>
      </c>
      <c r="E1755" s="101">
        <v>8941180</v>
      </c>
      <c r="F1755" s="15" t="s">
        <v>1786</v>
      </c>
      <c r="G1755" s="183" t="s">
        <v>1108</v>
      </c>
    </row>
    <row r="1756" spans="1:7" x14ac:dyDescent="0.2">
      <c r="A1756" s="100">
        <v>9470184</v>
      </c>
      <c r="B1756" s="15" t="s">
        <v>3433</v>
      </c>
      <c r="C1756" s="15" t="s">
        <v>3434</v>
      </c>
      <c r="D1756" s="5">
        <v>500</v>
      </c>
      <c r="E1756" s="101">
        <v>8941180</v>
      </c>
      <c r="F1756" s="15" t="s">
        <v>1786</v>
      </c>
      <c r="G1756" s="183" t="s">
        <v>1093</v>
      </c>
    </row>
    <row r="1757" spans="1:7" x14ac:dyDescent="0.2">
      <c r="A1757" s="100">
        <v>9468101</v>
      </c>
      <c r="B1757" s="15" t="s">
        <v>3439</v>
      </c>
      <c r="C1757" s="15" t="s">
        <v>202</v>
      </c>
      <c r="D1757" s="5">
        <v>500</v>
      </c>
      <c r="E1757" s="101">
        <v>8941180</v>
      </c>
      <c r="F1757" s="15" t="s">
        <v>1786</v>
      </c>
      <c r="G1757" s="183" t="s">
        <v>1097</v>
      </c>
    </row>
    <row r="1758" spans="1:7" x14ac:dyDescent="0.2">
      <c r="A1758" s="100">
        <v>9470583</v>
      </c>
      <c r="B1758" s="15" t="s">
        <v>3695</v>
      </c>
      <c r="C1758" s="15" t="s">
        <v>2553</v>
      </c>
      <c r="D1758" s="5">
        <v>500</v>
      </c>
      <c r="E1758" s="101">
        <v>8941180</v>
      </c>
      <c r="F1758" s="15" t="s">
        <v>1786</v>
      </c>
      <c r="G1758" s="183" t="s">
        <v>1097</v>
      </c>
    </row>
    <row r="1759" spans="1:7" x14ac:dyDescent="0.2">
      <c r="A1759" s="100">
        <v>9470185</v>
      </c>
      <c r="B1759" s="15" t="s">
        <v>3479</v>
      </c>
      <c r="C1759" s="15" t="s">
        <v>202</v>
      </c>
      <c r="D1759" s="5">
        <v>500</v>
      </c>
      <c r="E1759" s="101">
        <v>8941180</v>
      </c>
      <c r="F1759" s="15" t="s">
        <v>1786</v>
      </c>
      <c r="G1759" s="183" t="s">
        <v>1093</v>
      </c>
    </row>
    <row r="1760" spans="1:7" x14ac:dyDescent="0.2">
      <c r="A1760" s="100">
        <v>9470186</v>
      </c>
      <c r="B1760" s="15" t="s">
        <v>990</v>
      </c>
      <c r="C1760" s="15" t="s">
        <v>445</v>
      </c>
      <c r="D1760" s="5">
        <v>500</v>
      </c>
      <c r="E1760" s="101">
        <v>8941180</v>
      </c>
      <c r="F1760" s="15" t="s">
        <v>1786</v>
      </c>
      <c r="G1760" s="183" t="s">
        <v>1097</v>
      </c>
    </row>
    <row r="1761" spans="1:7" x14ac:dyDescent="0.2">
      <c r="A1761" s="100">
        <v>9470188</v>
      </c>
      <c r="B1761" s="15" t="s">
        <v>726</v>
      </c>
      <c r="C1761" s="15" t="s">
        <v>281</v>
      </c>
      <c r="D1761" s="5">
        <v>500</v>
      </c>
      <c r="E1761" s="101">
        <v>8941180</v>
      </c>
      <c r="F1761" s="15" t="s">
        <v>1786</v>
      </c>
      <c r="G1761" s="183" t="s">
        <v>1093</v>
      </c>
    </row>
    <row r="1762" spans="1:7" x14ac:dyDescent="0.2">
      <c r="A1762" s="100">
        <v>9470240</v>
      </c>
      <c r="B1762" s="15" t="s">
        <v>3155</v>
      </c>
      <c r="C1762" s="15" t="s">
        <v>3156</v>
      </c>
      <c r="D1762" s="5">
        <v>500</v>
      </c>
      <c r="E1762" s="101">
        <v>8941352</v>
      </c>
      <c r="F1762" s="15" t="s">
        <v>350</v>
      </c>
      <c r="G1762" s="183" t="s">
        <v>1096</v>
      </c>
    </row>
    <row r="1763" spans="1:7" x14ac:dyDescent="0.2">
      <c r="A1763" s="100">
        <v>9470296</v>
      </c>
      <c r="B1763" s="15" t="s">
        <v>3157</v>
      </c>
      <c r="C1763" s="15" t="s">
        <v>3158</v>
      </c>
      <c r="D1763" s="5">
        <v>500</v>
      </c>
      <c r="E1763" s="101">
        <v>8941352</v>
      </c>
      <c r="F1763" s="15" t="s">
        <v>350</v>
      </c>
      <c r="G1763" s="183" t="s">
        <v>1093</v>
      </c>
    </row>
    <row r="1764" spans="1:7" x14ac:dyDescent="0.2">
      <c r="A1764" s="100">
        <v>9470236</v>
      </c>
      <c r="B1764" s="15" t="s">
        <v>3176</v>
      </c>
      <c r="C1764" s="15" t="s">
        <v>281</v>
      </c>
      <c r="D1764" s="5">
        <v>500</v>
      </c>
      <c r="E1764" s="101">
        <v>8941352</v>
      </c>
      <c r="F1764" s="15" t="s">
        <v>350</v>
      </c>
      <c r="G1764" s="183" t="s">
        <v>1100</v>
      </c>
    </row>
    <row r="1765" spans="1:7" x14ac:dyDescent="0.2">
      <c r="A1765" s="100">
        <v>9460830</v>
      </c>
      <c r="B1765" s="15" t="s">
        <v>3179</v>
      </c>
      <c r="C1765" s="15" t="s">
        <v>184</v>
      </c>
      <c r="D1765" s="5">
        <v>504</v>
      </c>
      <c r="E1765" s="101">
        <v>8941352</v>
      </c>
      <c r="F1765" s="15" t="s">
        <v>350</v>
      </c>
      <c r="G1765" s="183" t="s">
        <v>1091</v>
      </c>
    </row>
    <row r="1766" spans="1:7" x14ac:dyDescent="0.2">
      <c r="A1766" s="100">
        <v>9470570</v>
      </c>
      <c r="B1766" s="15" t="s">
        <v>3624</v>
      </c>
      <c r="C1766" s="15" t="s">
        <v>255</v>
      </c>
      <c r="D1766" s="5">
        <v>500</v>
      </c>
      <c r="E1766" s="101">
        <v>8941352</v>
      </c>
      <c r="F1766" s="15" t="s">
        <v>350</v>
      </c>
      <c r="G1766" s="183" t="s">
        <v>1093</v>
      </c>
    </row>
    <row r="1767" spans="1:7" x14ac:dyDescent="0.2">
      <c r="A1767" s="100">
        <v>9467820</v>
      </c>
      <c r="B1767" s="15" t="s">
        <v>1821</v>
      </c>
      <c r="C1767" s="15" t="s">
        <v>248</v>
      </c>
      <c r="D1767" s="5">
        <v>796</v>
      </c>
      <c r="E1767" s="101">
        <v>8941352</v>
      </c>
      <c r="F1767" s="15" t="s">
        <v>350</v>
      </c>
      <c r="G1767" s="183" t="s">
        <v>1108</v>
      </c>
    </row>
    <row r="1768" spans="1:7" x14ac:dyDescent="0.2">
      <c r="A1768" s="100">
        <v>9470510</v>
      </c>
      <c r="B1768" s="15" t="s">
        <v>1821</v>
      </c>
      <c r="C1768" s="15" t="s">
        <v>625</v>
      </c>
      <c r="D1768" s="5">
        <v>500</v>
      </c>
      <c r="E1768" s="101">
        <v>8941352</v>
      </c>
      <c r="F1768" s="15" t="s">
        <v>350</v>
      </c>
      <c r="G1768" s="183" t="s">
        <v>1104</v>
      </c>
    </row>
    <row r="1769" spans="1:7" x14ac:dyDescent="0.2">
      <c r="A1769" s="100">
        <v>9470237</v>
      </c>
      <c r="B1769" s="15" t="s">
        <v>3199</v>
      </c>
      <c r="C1769" s="15" t="s">
        <v>249</v>
      </c>
      <c r="D1769" s="5">
        <v>500</v>
      </c>
      <c r="E1769" s="101">
        <v>8941352</v>
      </c>
      <c r="F1769" s="15" t="s">
        <v>350</v>
      </c>
      <c r="G1769" s="183" t="s">
        <v>1108</v>
      </c>
    </row>
    <row r="1770" spans="1:7" x14ac:dyDescent="0.2">
      <c r="A1770" s="100">
        <v>9470241</v>
      </c>
      <c r="B1770" s="15" t="s">
        <v>3201</v>
      </c>
      <c r="C1770" s="15" t="s">
        <v>3202</v>
      </c>
      <c r="D1770" s="5">
        <v>500</v>
      </c>
      <c r="E1770" s="101">
        <v>8941352</v>
      </c>
      <c r="F1770" s="15" t="s">
        <v>350</v>
      </c>
      <c r="G1770" s="183" t="s">
        <v>1100</v>
      </c>
    </row>
    <row r="1771" spans="1:7" x14ac:dyDescent="0.2">
      <c r="A1771" s="100">
        <v>9470514</v>
      </c>
      <c r="B1771" s="15" t="s">
        <v>3629</v>
      </c>
      <c r="C1771" s="15" t="s">
        <v>3630</v>
      </c>
      <c r="D1771" s="5">
        <v>500</v>
      </c>
      <c r="E1771" s="101">
        <v>8941352</v>
      </c>
      <c r="F1771" s="15" t="s">
        <v>350</v>
      </c>
      <c r="G1771" s="183" t="s">
        <v>1114</v>
      </c>
    </row>
    <row r="1772" spans="1:7" x14ac:dyDescent="0.2">
      <c r="A1772" s="100">
        <v>9454399</v>
      </c>
      <c r="B1772" s="15" t="s">
        <v>935</v>
      </c>
      <c r="C1772" s="15" t="s">
        <v>936</v>
      </c>
      <c r="D1772" s="5">
        <v>798</v>
      </c>
      <c r="E1772" s="101">
        <v>8941352</v>
      </c>
      <c r="F1772" s="15" t="s">
        <v>350</v>
      </c>
      <c r="G1772" s="183" t="s">
        <v>1114</v>
      </c>
    </row>
    <row r="1773" spans="1:7" x14ac:dyDescent="0.2">
      <c r="A1773" s="100">
        <v>9464631</v>
      </c>
      <c r="B1773" s="15" t="s">
        <v>3214</v>
      </c>
      <c r="C1773" s="15" t="s">
        <v>3215</v>
      </c>
      <c r="D1773" s="5">
        <v>503</v>
      </c>
      <c r="E1773" s="101">
        <v>8941352</v>
      </c>
      <c r="F1773" s="15" t="s">
        <v>350</v>
      </c>
      <c r="G1773" s="183" t="s">
        <v>1108</v>
      </c>
    </row>
    <row r="1774" spans="1:7" x14ac:dyDescent="0.2">
      <c r="A1774" s="100">
        <v>9468581</v>
      </c>
      <c r="B1774" s="15" t="s">
        <v>3220</v>
      </c>
      <c r="C1774" s="15" t="s">
        <v>176</v>
      </c>
      <c r="D1774" s="5">
        <v>504</v>
      </c>
      <c r="E1774" s="101">
        <v>8941352</v>
      </c>
      <c r="F1774" s="15" t="s">
        <v>350</v>
      </c>
      <c r="G1774" s="183" t="s">
        <v>1096</v>
      </c>
    </row>
    <row r="1775" spans="1:7" x14ac:dyDescent="0.2">
      <c r="A1775" s="100">
        <v>9468582</v>
      </c>
      <c r="B1775" s="15" t="s">
        <v>3227</v>
      </c>
      <c r="C1775" s="15" t="s">
        <v>203</v>
      </c>
      <c r="D1775" s="5">
        <v>500</v>
      </c>
      <c r="E1775" s="101">
        <v>8941352</v>
      </c>
      <c r="F1775" s="15" t="s">
        <v>350</v>
      </c>
      <c r="G1775" s="183" t="s">
        <v>1096</v>
      </c>
    </row>
    <row r="1776" spans="1:7" x14ac:dyDescent="0.2">
      <c r="A1776" s="100">
        <v>9466368</v>
      </c>
      <c r="B1776" s="15" t="s">
        <v>2041</v>
      </c>
      <c r="C1776" s="15" t="s">
        <v>832</v>
      </c>
      <c r="D1776" s="5">
        <v>500</v>
      </c>
      <c r="E1776" s="101">
        <v>8941352</v>
      </c>
      <c r="F1776" s="15" t="s">
        <v>350</v>
      </c>
      <c r="G1776" s="183" t="s">
        <v>1093</v>
      </c>
    </row>
    <row r="1777" spans="1:7" x14ac:dyDescent="0.2">
      <c r="A1777" s="100">
        <v>9466369</v>
      </c>
      <c r="B1777" s="15" t="s">
        <v>3644</v>
      </c>
      <c r="C1777" s="15" t="s">
        <v>164</v>
      </c>
      <c r="D1777" s="5">
        <v>500</v>
      </c>
      <c r="E1777" s="101">
        <v>8941352</v>
      </c>
      <c r="F1777" s="15" t="s">
        <v>350</v>
      </c>
      <c r="G1777" s="183" t="s">
        <v>1108</v>
      </c>
    </row>
    <row r="1778" spans="1:7" x14ac:dyDescent="0.2">
      <c r="A1778" s="100">
        <v>9466712</v>
      </c>
      <c r="B1778" s="15" t="s">
        <v>3277</v>
      </c>
      <c r="C1778" s="15" t="s">
        <v>289</v>
      </c>
      <c r="D1778" s="5">
        <v>500</v>
      </c>
      <c r="E1778" s="101">
        <v>8941352</v>
      </c>
      <c r="F1778" s="15" t="s">
        <v>350</v>
      </c>
      <c r="G1778" s="183" t="s">
        <v>1091</v>
      </c>
    </row>
    <row r="1779" spans="1:7" x14ac:dyDescent="0.2">
      <c r="A1779" s="100">
        <v>9466370</v>
      </c>
      <c r="B1779" s="15" t="s">
        <v>3296</v>
      </c>
      <c r="C1779" s="15" t="s">
        <v>3297</v>
      </c>
      <c r="D1779" s="5">
        <v>500</v>
      </c>
      <c r="E1779" s="101">
        <v>8941352</v>
      </c>
      <c r="F1779" s="15" t="s">
        <v>350</v>
      </c>
      <c r="G1779" s="183" t="s">
        <v>1100</v>
      </c>
    </row>
    <row r="1780" spans="1:7" x14ac:dyDescent="0.2">
      <c r="A1780" s="100">
        <v>9470242</v>
      </c>
      <c r="B1780" s="15" t="s">
        <v>3339</v>
      </c>
      <c r="C1780" s="15" t="s">
        <v>3340</v>
      </c>
      <c r="D1780" s="5">
        <v>500</v>
      </c>
      <c r="E1780" s="101">
        <v>8941352</v>
      </c>
      <c r="F1780" s="15" t="s">
        <v>350</v>
      </c>
      <c r="G1780" s="183" t="s">
        <v>1097</v>
      </c>
    </row>
    <row r="1781" spans="1:7" x14ac:dyDescent="0.2">
      <c r="A1781" s="100">
        <v>9470243</v>
      </c>
      <c r="B1781" s="15" t="s">
        <v>3339</v>
      </c>
      <c r="C1781" s="15" t="s">
        <v>3341</v>
      </c>
      <c r="D1781" s="5">
        <v>500</v>
      </c>
      <c r="E1781" s="101">
        <v>8941352</v>
      </c>
      <c r="F1781" s="15" t="s">
        <v>350</v>
      </c>
      <c r="G1781" s="183" t="s">
        <v>1093</v>
      </c>
    </row>
    <row r="1782" spans="1:7" x14ac:dyDescent="0.2">
      <c r="A1782" s="100">
        <v>9468583</v>
      </c>
      <c r="B1782" s="15" t="s">
        <v>3344</v>
      </c>
      <c r="C1782" s="15" t="s">
        <v>968</v>
      </c>
      <c r="D1782" s="5">
        <v>539</v>
      </c>
      <c r="E1782" s="101">
        <v>8941352</v>
      </c>
      <c r="F1782" s="15" t="s">
        <v>350</v>
      </c>
      <c r="G1782" s="183" t="s">
        <v>1096</v>
      </c>
    </row>
    <row r="1783" spans="1:7" x14ac:dyDescent="0.2">
      <c r="A1783" s="100">
        <v>9466372</v>
      </c>
      <c r="B1783" s="15" t="s">
        <v>3355</v>
      </c>
      <c r="C1783" s="15" t="s">
        <v>175</v>
      </c>
      <c r="D1783" s="5">
        <v>518</v>
      </c>
      <c r="E1783" s="101">
        <v>8941352</v>
      </c>
      <c r="F1783" s="15" t="s">
        <v>350</v>
      </c>
      <c r="G1783" s="183" t="s">
        <v>1093</v>
      </c>
    </row>
    <row r="1784" spans="1:7" x14ac:dyDescent="0.2">
      <c r="A1784" s="100">
        <v>9468585</v>
      </c>
      <c r="B1784" s="15" t="s">
        <v>3359</v>
      </c>
      <c r="C1784" s="15" t="s">
        <v>202</v>
      </c>
      <c r="D1784" s="5">
        <v>529</v>
      </c>
      <c r="E1784" s="101">
        <v>8941352</v>
      </c>
      <c r="F1784" s="15" t="s">
        <v>350</v>
      </c>
      <c r="G1784" s="183" t="s">
        <v>1096</v>
      </c>
    </row>
    <row r="1785" spans="1:7" x14ac:dyDescent="0.2">
      <c r="A1785" s="100">
        <v>9468587</v>
      </c>
      <c r="B1785" s="15" t="s">
        <v>3360</v>
      </c>
      <c r="C1785" s="15" t="s">
        <v>375</v>
      </c>
      <c r="D1785" s="5">
        <v>505</v>
      </c>
      <c r="E1785" s="101">
        <v>8941352</v>
      </c>
      <c r="F1785" s="15" t="s">
        <v>350</v>
      </c>
      <c r="G1785" s="183" t="s">
        <v>1096</v>
      </c>
    </row>
    <row r="1786" spans="1:7" x14ac:dyDescent="0.2">
      <c r="A1786" s="100">
        <v>9466649</v>
      </c>
      <c r="B1786" s="15" t="s">
        <v>777</v>
      </c>
      <c r="C1786" s="15" t="s">
        <v>2051</v>
      </c>
      <c r="D1786" s="5">
        <v>500</v>
      </c>
      <c r="E1786" s="101">
        <v>8941352</v>
      </c>
      <c r="F1786" s="15" t="s">
        <v>350</v>
      </c>
      <c r="G1786" s="183" t="s">
        <v>1096</v>
      </c>
    </row>
    <row r="1787" spans="1:7" x14ac:dyDescent="0.2">
      <c r="A1787" s="100">
        <v>9466638</v>
      </c>
      <c r="B1787" s="15" t="s">
        <v>3386</v>
      </c>
      <c r="C1787" s="15" t="s">
        <v>3387</v>
      </c>
      <c r="D1787" s="5">
        <v>553</v>
      </c>
      <c r="E1787" s="101">
        <v>8941352</v>
      </c>
      <c r="F1787" s="15" t="s">
        <v>350</v>
      </c>
      <c r="G1787" s="183" t="s">
        <v>1108</v>
      </c>
    </row>
    <row r="1788" spans="1:7" x14ac:dyDescent="0.2">
      <c r="A1788" s="100">
        <v>9470238</v>
      </c>
      <c r="B1788" s="15" t="s">
        <v>3388</v>
      </c>
      <c r="C1788" s="15" t="s">
        <v>352</v>
      </c>
      <c r="D1788" s="5">
        <v>500</v>
      </c>
      <c r="E1788" s="101">
        <v>8941352</v>
      </c>
      <c r="F1788" s="15" t="s">
        <v>350</v>
      </c>
      <c r="G1788" s="183" t="s">
        <v>1108</v>
      </c>
    </row>
    <row r="1789" spans="1:7" x14ac:dyDescent="0.2">
      <c r="A1789" s="100">
        <v>9470297</v>
      </c>
      <c r="B1789" s="15" t="s">
        <v>218</v>
      </c>
      <c r="C1789" s="15" t="s">
        <v>175</v>
      </c>
      <c r="D1789" s="5">
        <v>500</v>
      </c>
      <c r="E1789" s="101">
        <v>8941352</v>
      </c>
      <c r="F1789" s="15" t="s">
        <v>350</v>
      </c>
      <c r="G1789" s="183" t="s">
        <v>1093</v>
      </c>
    </row>
    <row r="1790" spans="1:7" x14ac:dyDescent="0.2">
      <c r="A1790" s="100">
        <v>9464766</v>
      </c>
      <c r="B1790" s="15" t="s">
        <v>962</v>
      </c>
      <c r="C1790" s="15" t="s">
        <v>565</v>
      </c>
      <c r="D1790" s="5">
        <v>814</v>
      </c>
      <c r="E1790" s="101">
        <v>8941352</v>
      </c>
      <c r="F1790" s="15" t="s">
        <v>350</v>
      </c>
      <c r="G1790" s="183" t="s">
        <v>1132</v>
      </c>
    </row>
    <row r="1791" spans="1:7" x14ac:dyDescent="0.2">
      <c r="A1791" s="100">
        <v>9470576</v>
      </c>
      <c r="B1791" s="15" t="s">
        <v>3679</v>
      </c>
      <c r="C1791" s="15" t="s">
        <v>235</v>
      </c>
      <c r="D1791" s="5">
        <v>500</v>
      </c>
      <c r="E1791" s="101">
        <v>8941352</v>
      </c>
      <c r="F1791" s="15" t="s">
        <v>350</v>
      </c>
      <c r="G1791" s="183" t="s">
        <v>1097</v>
      </c>
    </row>
    <row r="1792" spans="1:7" x14ac:dyDescent="0.2">
      <c r="A1792" s="100">
        <v>9470295</v>
      </c>
      <c r="B1792" s="15" t="s">
        <v>3423</v>
      </c>
      <c r="C1792" s="15" t="s">
        <v>3424</v>
      </c>
      <c r="D1792" s="5">
        <v>500</v>
      </c>
      <c r="E1792" s="101">
        <v>8941352</v>
      </c>
      <c r="F1792" s="15" t="s">
        <v>350</v>
      </c>
      <c r="G1792" s="183" t="s">
        <v>1104</v>
      </c>
    </row>
    <row r="1793" spans="1:7" x14ac:dyDescent="0.2">
      <c r="A1793" s="100">
        <v>9470244</v>
      </c>
      <c r="B1793" s="15" t="s">
        <v>3438</v>
      </c>
      <c r="C1793" s="15" t="s">
        <v>287</v>
      </c>
      <c r="D1793" s="5">
        <v>500</v>
      </c>
      <c r="E1793" s="101">
        <v>8941352</v>
      </c>
      <c r="F1793" s="15" t="s">
        <v>350</v>
      </c>
      <c r="G1793" s="183" t="s">
        <v>1097</v>
      </c>
    </row>
    <row r="1794" spans="1:7" x14ac:dyDescent="0.2">
      <c r="A1794" s="100">
        <v>9468590</v>
      </c>
      <c r="B1794" s="15" t="s">
        <v>3446</v>
      </c>
      <c r="C1794" s="15" t="s">
        <v>175</v>
      </c>
      <c r="D1794" s="5">
        <v>534</v>
      </c>
      <c r="E1794" s="101">
        <v>8941352</v>
      </c>
      <c r="F1794" s="15" t="s">
        <v>350</v>
      </c>
      <c r="G1794" s="183" t="s">
        <v>1096</v>
      </c>
    </row>
    <row r="1795" spans="1:7" x14ac:dyDescent="0.2">
      <c r="A1795" s="100">
        <v>9466374</v>
      </c>
      <c r="B1795" s="15" t="s">
        <v>987</v>
      </c>
      <c r="C1795" s="15" t="s">
        <v>175</v>
      </c>
      <c r="D1795" s="5">
        <v>804</v>
      </c>
      <c r="E1795" s="101">
        <v>8941352</v>
      </c>
      <c r="F1795" s="15" t="s">
        <v>350</v>
      </c>
      <c r="G1795" s="183" t="s">
        <v>1106</v>
      </c>
    </row>
    <row r="1796" spans="1:7" x14ac:dyDescent="0.2">
      <c r="A1796" s="100">
        <v>9468718</v>
      </c>
      <c r="B1796" s="15" t="s">
        <v>3459</v>
      </c>
      <c r="C1796" s="15" t="s">
        <v>3460</v>
      </c>
      <c r="D1796" s="5">
        <v>547</v>
      </c>
      <c r="E1796" s="101">
        <v>8941352</v>
      </c>
      <c r="F1796" s="15" t="s">
        <v>350</v>
      </c>
      <c r="G1796" s="183" t="s">
        <v>1093</v>
      </c>
    </row>
    <row r="1797" spans="1:7" x14ac:dyDescent="0.2">
      <c r="A1797" s="100">
        <v>9468591</v>
      </c>
      <c r="B1797" s="15" t="s">
        <v>3465</v>
      </c>
      <c r="C1797" s="15" t="s">
        <v>3466</v>
      </c>
      <c r="D1797" s="5">
        <v>500</v>
      </c>
      <c r="E1797" s="101">
        <v>8941352</v>
      </c>
      <c r="F1797" s="15" t="s">
        <v>350</v>
      </c>
      <c r="G1797" s="183" t="s">
        <v>1093</v>
      </c>
    </row>
    <row r="1798" spans="1:7" x14ac:dyDescent="0.2">
      <c r="A1798" s="100">
        <v>9468601</v>
      </c>
      <c r="B1798" s="15" t="s">
        <v>3468</v>
      </c>
      <c r="C1798" s="15" t="s">
        <v>376</v>
      </c>
      <c r="D1798" s="5">
        <v>500</v>
      </c>
      <c r="E1798" s="101">
        <v>8941352</v>
      </c>
      <c r="F1798" s="15" t="s">
        <v>350</v>
      </c>
      <c r="G1798" s="183" t="s">
        <v>1097</v>
      </c>
    </row>
    <row r="1799" spans="1:7" x14ac:dyDescent="0.2">
      <c r="A1799" s="100">
        <v>9468602</v>
      </c>
      <c r="B1799" s="15" t="s">
        <v>3468</v>
      </c>
      <c r="C1799" s="15" t="s">
        <v>572</v>
      </c>
      <c r="D1799" s="5">
        <v>500</v>
      </c>
      <c r="E1799" s="101">
        <v>8941352</v>
      </c>
      <c r="F1799" s="15" t="s">
        <v>350</v>
      </c>
      <c r="G1799" s="183" t="s">
        <v>1096</v>
      </c>
    </row>
    <row r="1800" spans="1:7" x14ac:dyDescent="0.2">
      <c r="A1800" s="100">
        <v>9460827</v>
      </c>
      <c r="B1800" s="15" t="s">
        <v>3483</v>
      </c>
      <c r="C1800" s="15" t="s">
        <v>2735</v>
      </c>
      <c r="D1800" s="5">
        <v>533</v>
      </c>
      <c r="E1800" s="101">
        <v>8941352</v>
      </c>
      <c r="F1800" s="15" t="s">
        <v>350</v>
      </c>
      <c r="G1800" s="183" t="s">
        <v>1106</v>
      </c>
    </row>
    <row r="1801" spans="1:7" x14ac:dyDescent="0.2">
      <c r="A1801" s="100">
        <v>9462644</v>
      </c>
      <c r="B1801" s="15" t="s">
        <v>974</v>
      </c>
      <c r="C1801" s="15" t="s">
        <v>975</v>
      </c>
      <c r="D1801" s="5">
        <v>602</v>
      </c>
      <c r="E1801" s="101">
        <v>8941352</v>
      </c>
      <c r="F1801" s="15" t="s">
        <v>350</v>
      </c>
      <c r="G1801" s="183" t="s">
        <v>1106</v>
      </c>
    </row>
    <row r="1802" spans="1:7" x14ac:dyDescent="0.2">
      <c r="A1802" s="100">
        <v>9465199</v>
      </c>
      <c r="B1802" s="15" t="s">
        <v>990</v>
      </c>
      <c r="C1802" s="15" t="s">
        <v>991</v>
      </c>
      <c r="D1802" s="5">
        <v>520</v>
      </c>
      <c r="E1802" s="101">
        <v>8941352</v>
      </c>
      <c r="F1802" s="15" t="s">
        <v>350</v>
      </c>
      <c r="G1802" s="183" t="s">
        <v>1091</v>
      </c>
    </row>
    <row r="1803" spans="1:7" x14ac:dyDescent="0.2">
      <c r="A1803" s="100">
        <v>9467833</v>
      </c>
      <c r="B1803" s="15" t="s">
        <v>3147</v>
      </c>
      <c r="C1803" s="15" t="s">
        <v>3148</v>
      </c>
      <c r="D1803" s="5">
        <v>500</v>
      </c>
      <c r="E1803" s="101">
        <v>8940535</v>
      </c>
      <c r="F1803" s="15" t="s">
        <v>229</v>
      </c>
      <c r="G1803" s="183" t="s">
        <v>1093</v>
      </c>
    </row>
    <row r="1804" spans="1:7" x14ac:dyDescent="0.2">
      <c r="A1804" s="100">
        <v>9466167</v>
      </c>
      <c r="B1804" s="15" t="s">
        <v>1799</v>
      </c>
      <c r="C1804" s="15" t="s">
        <v>1800</v>
      </c>
      <c r="D1804" s="5">
        <v>524</v>
      </c>
      <c r="E1804" s="101">
        <v>8940535</v>
      </c>
      <c r="F1804" s="15" t="s">
        <v>229</v>
      </c>
      <c r="G1804" s="183" t="s">
        <v>1091</v>
      </c>
    </row>
    <row r="1805" spans="1:7" x14ac:dyDescent="0.2">
      <c r="A1805" s="100">
        <v>9470106</v>
      </c>
      <c r="B1805" s="15" t="s">
        <v>3150</v>
      </c>
      <c r="C1805" s="15" t="s">
        <v>282</v>
      </c>
      <c r="D1805" s="5">
        <v>500</v>
      </c>
      <c r="E1805" s="101">
        <v>8940535</v>
      </c>
      <c r="F1805" s="15" t="s">
        <v>229</v>
      </c>
      <c r="G1805" s="183" t="s">
        <v>1093</v>
      </c>
    </row>
    <row r="1806" spans="1:7" x14ac:dyDescent="0.2">
      <c r="A1806" s="100">
        <v>9466359</v>
      </c>
      <c r="B1806" s="15" t="s">
        <v>977</v>
      </c>
      <c r="C1806" s="15" t="s">
        <v>266</v>
      </c>
      <c r="D1806" s="5">
        <v>535</v>
      </c>
      <c r="E1806" s="101">
        <v>8940535</v>
      </c>
      <c r="F1806" s="15" t="s">
        <v>229</v>
      </c>
      <c r="G1806" s="183" t="s">
        <v>1104</v>
      </c>
    </row>
    <row r="1807" spans="1:7" x14ac:dyDescent="0.2">
      <c r="A1807" s="100">
        <v>9466208</v>
      </c>
      <c r="B1807" s="15" t="s">
        <v>928</v>
      </c>
      <c r="C1807" s="15" t="s">
        <v>219</v>
      </c>
      <c r="D1807" s="5">
        <v>514</v>
      </c>
      <c r="E1807" s="101">
        <v>8940535</v>
      </c>
      <c r="F1807" s="15" t="s">
        <v>229</v>
      </c>
      <c r="G1807" s="183" t="s">
        <v>1091</v>
      </c>
    </row>
    <row r="1808" spans="1:7" x14ac:dyDescent="0.2">
      <c r="A1808" s="100">
        <v>9469681</v>
      </c>
      <c r="B1808" s="15" t="s">
        <v>2178</v>
      </c>
      <c r="C1808" s="15" t="s">
        <v>2179</v>
      </c>
      <c r="D1808" s="5">
        <v>500</v>
      </c>
      <c r="E1808" s="101">
        <v>8940535</v>
      </c>
      <c r="F1808" s="15" t="s">
        <v>229</v>
      </c>
      <c r="G1808" s="183" t="s">
        <v>1096</v>
      </c>
    </row>
    <row r="1809" spans="1:7" x14ac:dyDescent="0.2">
      <c r="A1809" s="100">
        <v>9469531</v>
      </c>
      <c r="B1809" s="15" t="s">
        <v>1783</v>
      </c>
      <c r="C1809" s="15" t="s">
        <v>982</v>
      </c>
      <c r="D1809" s="5">
        <v>500</v>
      </c>
      <c r="E1809" s="101">
        <v>8940535</v>
      </c>
      <c r="F1809" s="15" t="s">
        <v>229</v>
      </c>
      <c r="G1809" s="183" t="s">
        <v>1104</v>
      </c>
    </row>
    <row r="1810" spans="1:7" x14ac:dyDescent="0.2">
      <c r="A1810" s="100">
        <v>9467032</v>
      </c>
      <c r="B1810" s="15" t="s">
        <v>1368</v>
      </c>
      <c r="C1810" s="15" t="s">
        <v>613</v>
      </c>
      <c r="D1810" s="5">
        <v>508</v>
      </c>
      <c r="E1810" s="101">
        <v>8940535</v>
      </c>
      <c r="F1810" s="15" t="s">
        <v>229</v>
      </c>
      <c r="G1810" s="183" t="s">
        <v>1096</v>
      </c>
    </row>
    <row r="1811" spans="1:7" x14ac:dyDescent="0.2">
      <c r="A1811" s="100">
        <v>9464459</v>
      </c>
      <c r="B1811" s="15" t="s">
        <v>649</v>
      </c>
      <c r="C1811" s="15" t="s">
        <v>544</v>
      </c>
      <c r="D1811" s="5">
        <v>710</v>
      </c>
      <c r="E1811" s="101">
        <v>8940535</v>
      </c>
      <c r="F1811" s="15" t="s">
        <v>229</v>
      </c>
      <c r="G1811" s="183" t="s">
        <v>1100</v>
      </c>
    </row>
    <row r="1812" spans="1:7" x14ac:dyDescent="0.2">
      <c r="A1812" s="100">
        <v>9470433</v>
      </c>
      <c r="B1812" s="15" t="s">
        <v>3540</v>
      </c>
      <c r="C1812" s="15" t="s">
        <v>249</v>
      </c>
      <c r="D1812" s="5">
        <v>500</v>
      </c>
      <c r="E1812" s="101">
        <v>8940535</v>
      </c>
      <c r="F1812" s="15" t="s">
        <v>229</v>
      </c>
      <c r="G1812" s="183" t="s">
        <v>1108</v>
      </c>
    </row>
    <row r="1813" spans="1:7" x14ac:dyDescent="0.2">
      <c r="A1813" s="100">
        <v>9466170</v>
      </c>
      <c r="B1813" s="15" t="s">
        <v>708</v>
      </c>
      <c r="C1813" s="15" t="s">
        <v>353</v>
      </c>
      <c r="D1813" s="5">
        <v>500</v>
      </c>
      <c r="E1813" s="101">
        <v>8940535</v>
      </c>
      <c r="F1813" s="15" t="s">
        <v>229</v>
      </c>
      <c r="G1813" s="183" t="s">
        <v>1108</v>
      </c>
    </row>
    <row r="1814" spans="1:7" x14ac:dyDescent="0.2">
      <c r="A1814" s="100">
        <v>9467835</v>
      </c>
      <c r="B1814" s="15" t="s">
        <v>1812</v>
      </c>
      <c r="C1814" s="15" t="s">
        <v>272</v>
      </c>
      <c r="D1814" s="5">
        <v>627</v>
      </c>
      <c r="E1814" s="101">
        <v>8940535</v>
      </c>
      <c r="F1814" s="15" t="s">
        <v>229</v>
      </c>
      <c r="G1814" s="183" t="s">
        <v>1104</v>
      </c>
    </row>
    <row r="1815" spans="1:7" x14ac:dyDescent="0.2">
      <c r="A1815" s="100">
        <v>9468076</v>
      </c>
      <c r="B1815" s="15" t="s">
        <v>1813</v>
      </c>
      <c r="C1815" s="15" t="s">
        <v>1814</v>
      </c>
      <c r="D1815" s="5">
        <v>500</v>
      </c>
      <c r="E1815" s="101">
        <v>8940535</v>
      </c>
      <c r="F1815" s="15" t="s">
        <v>229</v>
      </c>
      <c r="G1815" s="183" t="s">
        <v>1093</v>
      </c>
    </row>
    <row r="1816" spans="1:7" x14ac:dyDescent="0.2">
      <c r="A1816" s="100">
        <v>9461808</v>
      </c>
      <c r="B1816" s="15" t="s">
        <v>502</v>
      </c>
      <c r="C1816" s="15" t="s">
        <v>205</v>
      </c>
      <c r="D1816" s="5">
        <v>809</v>
      </c>
      <c r="E1816" s="101">
        <v>8940535</v>
      </c>
      <c r="F1816" s="15" t="s">
        <v>229</v>
      </c>
      <c r="G1816" s="183" t="s">
        <v>1132</v>
      </c>
    </row>
    <row r="1817" spans="1:7" x14ac:dyDescent="0.2">
      <c r="A1817" s="100">
        <v>9470103</v>
      </c>
      <c r="B1817" s="15" t="s">
        <v>1189</v>
      </c>
      <c r="C1817" s="15" t="s">
        <v>1254</v>
      </c>
      <c r="D1817" s="5">
        <v>500</v>
      </c>
      <c r="E1817" s="101">
        <v>8940535</v>
      </c>
      <c r="F1817" s="15" t="s">
        <v>229</v>
      </c>
      <c r="G1817" s="183" t="s">
        <v>1096</v>
      </c>
    </row>
    <row r="1818" spans="1:7" x14ac:dyDescent="0.2">
      <c r="A1818" s="100">
        <v>9467870</v>
      </c>
      <c r="B1818" s="15" t="s">
        <v>1816</v>
      </c>
      <c r="C1818" s="15" t="s">
        <v>1817</v>
      </c>
      <c r="D1818" s="5">
        <v>500</v>
      </c>
      <c r="E1818" s="101">
        <v>8940535</v>
      </c>
      <c r="F1818" s="15" t="s">
        <v>229</v>
      </c>
      <c r="G1818" s="183" t="s">
        <v>1104</v>
      </c>
    </row>
    <row r="1819" spans="1:7" x14ac:dyDescent="0.2">
      <c r="A1819" s="100">
        <v>9470196</v>
      </c>
      <c r="B1819" s="15" t="s">
        <v>3190</v>
      </c>
      <c r="C1819" s="15" t="s">
        <v>254</v>
      </c>
      <c r="D1819" s="5">
        <v>500</v>
      </c>
      <c r="E1819" s="101">
        <v>8940535</v>
      </c>
      <c r="F1819" s="15" t="s">
        <v>229</v>
      </c>
      <c r="G1819" s="183" t="s">
        <v>1096</v>
      </c>
    </row>
    <row r="1820" spans="1:7" x14ac:dyDescent="0.2">
      <c r="A1820" s="100">
        <v>9466209</v>
      </c>
      <c r="B1820" s="15" t="s">
        <v>2266</v>
      </c>
      <c r="C1820" s="15" t="s">
        <v>189</v>
      </c>
      <c r="D1820" s="5">
        <v>500</v>
      </c>
      <c r="E1820" s="101">
        <v>8940535</v>
      </c>
      <c r="F1820" s="15" t="s">
        <v>229</v>
      </c>
      <c r="G1820" s="183" t="s">
        <v>1097</v>
      </c>
    </row>
    <row r="1821" spans="1:7" x14ac:dyDescent="0.2">
      <c r="A1821" s="100">
        <v>9469532</v>
      </c>
      <c r="B1821" s="15" t="s">
        <v>2282</v>
      </c>
      <c r="C1821" s="15" t="s">
        <v>1248</v>
      </c>
      <c r="D1821" s="5">
        <v>500</v>
      </c>
      <c r="E1821" s="101">
        <v>8940535</v>
      </c>
      <c r="F1821" s="15" t="s">
        <v>229</v>
      </c>
      <c r="G1821" s="183" t="s">
        <v>1093</v>
      </c>
    </row>
    <row r="1822" spans="1:7" x14ac:dyDescent="0.2">
      <c r="A1822" s="100">
        <v>9469528</v>
      </c>
      <c r="B1822" s="15" t="s">
        <v>2285</v>
      </c>
      <c r="C1822" s="15" t="s">
        <v>266</v>
      </c>
      <c r="D1822" s="5">
        <v>500</v>
      </c>
      <c r="E1822" s="101">
        <v>8940535</v>
      </c>
      <c r="F1822" s="15" t="s">
        <v>229</v>
      </c>
      <c r="G1822" s="183" t="s">
        <v>1096</v>
      </c>
    </row>
    <row r="1823" spans="1:7" x14ac:dyDescent="0.2">
      <c r="A1823" s="100">
        <v>9464463</v>
      </c>
      <c r="B1823" s="15" t="s">
        <v>3212</v>
      </c>
      <c r="C1823" s="15" t="s">
        <v>203</v>
      </c>
      <c r="D1823" s="5">
        <v>505</v>
      </c>
      <c r="E1823" s="101">
        <v>8940535</v>
      </c>
      <c r="F1823" s="15" t="s">
        <v>229</v>
      </c>
      <c r="G1823" s="183" t="s">
        <v>1106</v>
      </c>
    </row>
    <row r="1824" spans="1:7" x14ac:dyDescent="0.2">
      <c r="A1824" s="100">
        <v>9469682</v>
      </c>
      <c r="B1824" s="15" t="s">
        <v>2333</v>
      </c>
      <c r="C1824" s="15" t="s">
        <v>1543</v>
      </c>
      <c r="D1824" s="5">
        <v>500</v>
      </c>
      <c r="E1824" s="101">
        <v>8940535</v>
      </c>
      <c r="F1824" s="15" t="s">
        <v>229</v>
      </c>
      <c r="G1824" s="183" t="s">
        <v>1096</v>
      </c>
    </row>
    <row r="1825" spans="1:7" x14ac:dyDescent="0.2">
      <c r="A1825" s="100">
        <v>9460849</v>
      </c>
      <c r="B1825" s="15" t="s">
        <v>3226</v>
      </c>
      <c r="C1825" s="15" t="s">
        <v>227</v>
      </c>
      <c r="D1825" s="5">
        <v>500</v>
      </c>
      <c r="E1825" s="101">
        <v>8940535</v>
      </c>
      <c r="F1825" s="15" t="s">
        <v>229</v>
      </c>
      <c r="G1825" s="183" t="s">
        <v>1108</v>
      </c>
    </row>
    <row r="1826" spans="1:7" x14ac:dyDescent="0.2">
      <c r="A1826" s="100">
        <v>9467694</v>
      </c>
      <c r="B1826" s="15" t="s">
        <v>3232</v>
      </c>
      <c r="C1826" s="15" t="s">
        <v>3233</v>
      </c>
      <c r="D1826" s="5">
        <v>500</v>
      </c>
      <c r="E1826" s="101">
        <v>8940535</v>
      </c>
      <c r="F1826" s="15" t="s">
        <v>229</v>
      </c>
      <c r="G1826" s="183" t="s">
        <v>1093</v>
      </c>
    </row>
    <row r="1827" spans="1:7" x14ac:dyDescent="0.2">
      <c r="A1827" s="100">
        <v>9469521</v>
      </c>
      <c r="B1827" s="15" t="s">
        <v>2385</v>
      </c>
      <c r="C1827" s="15" t="s">
        <v>272</v>
      </c>
      <c r="D1827" s="5">
        <v>500</v>
      </c>
      <c r="E1827" s="101">
        <v>8940535</v>
      </c>
      <c r="F1827" s="15" t="s">
        <v>229</v>
      </c>
      <c r="G1827" s="183" t="s">
        <v>1096</v>
      </c>
    </row>
    <row r="1828" spans="1:7" x14ac:dyDescent="0.2">
      <c r="A1828" s="100">
        <v>9468041</v>
      </c>
      <c r="B1828" s="15" t="s">
        <v>1833</v>
      </c>
      <c r="C1828" s="15" t="s">
        <v>1543</v>
      </c>
      <c r="D1828" s="5">
        <v>500</v>
      </c>
      <c r="E1828" s="101">
        <v>8940535</v>
      </c>
      <c r="F1828" s="15" t="s">
        <v>229</v>
      </c>
      <c r="G1828" s="183" t="s">
        <v>1096</v>
      </c>
    </row>
    <row r="1829" spans="1:7" x14ac:dyDescent="0.2">
      <c r="A1829" s="100">
        <v>9470109</v>
      </c>
      <c r="B1829" s="15" t="s">
        <v>3240</v>
      </c>
      <c r="C1829" s="15" t="s">
        <v>3241</v>
      </c>
      <c r="D1829" s="5">
        <v>500</v>
      </c>
      <c r="E1829" s="101">
        <v>8940535</v>
      </c>
      <c r="F1829" s="15" t="s">
        <v>229</v>
      </c>
      <c r="G1829" s="183" t="s">
        <v>1097</v>
      </c>
    </row>
    <row r="1830" spans="1:7" x14ac:dyDescent="0.2">
      <c r="A1830" s="100">
        <v>9469519</v>
      </c>
      <c r="B1830" s="15" t="s">
        <v>2422</v>
      </c>
      <c r="C1830" s="15" t="s">
        <v>354</v>
      </c>
      <c r="D1830" s="5">
        <v>500</v>
      </c>
      <c r="E1830" s="101">
        <v>8940535</v>
      </c>
      <c r="F1830" s="15" t="s">
        <v>229</v>
      </c>
      <c r="G1830" s="183" t="s">
        <v>1097</v>
      </c>
    </row>
    <row r="1831" spans="1:7" x14ac:dyDescent="0.2">
      <c r="A1831" s="100">
        <v>9470104</v>
      </c>
      <c r="B1831" s="15" t="s">
        <v>3249</v>
      </c>
      <c r="C1831" s="15" t="s">
        <v>1837</v>
      </c>
      <c r="D1831" s="5">
        <v>500</v>
      </c>
      <c r="E1831" s="101">
        <v>8940535</v>
      </c>
      <c r="F1831" s="15" t="s">
        <v>229</v>
      </c>
      <c r="G1831" s="183" t="s">
        <v>1096</v>
      </c>
    </row>
    <row r="1832" spans="1:7" x14ac:dyDescent="0.2">
      <c r="A1832" s="100">
        <v>9468018</v>
      </c>
      <c r="B1832" s="15" t="s">
        <v>1840</v>
      </c>
      <c r="C1832" s="15" t="s">
        <v>176</v>
      </c>
      <c r="D1832" s="5">
        <v>500</v>
      </c>
      <c r="E1832" s="101">
        <v>8940535</v>
      </c>
      <c r="F1832" s="15" t="s">
        <v>229</v>
      </c>
      <c r="G1832" s="183" t="s">
        <v>1100</v>
      </c>
    </row>
    <row r="1833" spans="1:7" x14ac:dyDescent="0.2">
      <c r="A1833" s="100">
        <v>9468120</v>
      </c>
      <c r="B1833" s="15" t="s">
        <v>3256</v>
      </c>
      <c r="C1833" s="15" t="s">
        <v>1296</v>
      </c>
      <c r="D1833" s="5">
        <v>500</v>
      </c>
      <c r="E1833" s="101">
        <v>8940535</v>
      </c>
      <c r="F1833" s="15" t="s">
        <v>229</v>
      </c>
      <c r="G1833" s="183" t="s">
        <v>1096</v>
      </c>
    </row>
    <row r="1834" spans="1:7" x14ac:dyDescent="0.2">
      <c r="A1834" s="100">
        <v>9469928</v>
      </c>
      <c r="B1834" s="15" t="s">
        <v>2484</v>
      </c>
      <c r="C1834" s="15" t="s">
        <v>1837</v>
      </c>
      <c r="D1834" s="5">
        <v>500</v>
      </c>
      <c r="E1834" s="101">
        <v>8940535</v>
      </c>
      <c r="F1834" s="15" t="s">
        <v>229</v>
      </c>
      <c r="G1834" s="183" t="s">
        <v>1108</v>
      </c>
    </row>
    <row r="1835" spans="1:7" x14ac:dyDescent="0.2">
      <c r="A1835" s="100">
        <v>9469529</v>
      </c>
      <c r="B1835" s="15" t="s">
        <v>2494</v>
      </c>
      <c r="C1835" s="15" t="s">
        <v>765</v>
      </c>
      <c r="D1835" s="5">
        <v>500</v>
      </c>
      <c r="E1835" s="101">
        <v>8940535</v>
      </c>
      <c r="F1835" s="15" t="s">
        <v>229</v>
      </c>
      <c r="G1835" s="183" t="s">
        <v>1096</v>
      </c>
    </row>
    <row r="1836" spans="1:7" x14ac:dyDescent="0.2">
      <c r="A1836" s="100">
        <v>9469683</v>
      </c>
      <c r="B1836" s="15" t="s">
        <v>2495</v>
      </c>
      <c r="C1836" s="15" t="s">
        <v>650</v>
      </c>
      <c r="D1836" s="5">
        <v>500</v>
      </c>
      <c r="E1836" s="101">
        <v>8940535</v>
      </c>
      <c r="F1836" s="15" t="s">
        <v>229</v>
      </c>
      <c r="G1836" s="183" t="s">
        <v>1104</v>
      </c>
    </row>
    <row r="1837" spans="1:7" x14ac:dyDescent="0.2">
      <c r="A1837" s="100">
        <v>9468015</v>
      </c>
      <c r="B1837" s="15" t="s">
        <v>1848</v>
      </c>
      <c r="C1837" s="15" t="s">
        <v>186</v>
      </c>
      <c r="D1837" s="5">
        <v>500</v>
      </c>
      <c r="E1837" s="101">
        <v>8940535</v>
      </c>
      <c r="F1837" s="15" t="s">
        <v>229</v>
      </c>
      <c r="G1837" s="183" t="s">
        <v>1100</v>
      </c>
    </row>
    <row r="1838" spans="1:7" x14ac:dyDescent="0.2">
      <c r="A1838" s="100">
        <v>9464456</v>
      </c>
      <c r="B1838" s="15" t="s">
        <v>947</v>
      </c>
      <c r="C1838" s="15" t="s">
        <v>205</v>
      </c>
      <c r="D1838" s="5">
        <v>716</v>
      </c>
      <c r="E1838" s="101">
        <v>8940535</v>
      </c>
      <c r="F1838" s="15" t="s">
        <v>229</v>
      </c>
      <c r="G1838" s="183" t="s">
        <v>1091</v>
      </c>
    </row>
    <row r="1839" spans="1:7" x14ac:dyDescent="0.2">
      <c r="A1839" s="100">
        <v>9469525</v>
      </c>
      <c r="B1839" s="15" t="s">
        <v>1538</v>
      </c>
      <c r="C1839" s="15" t="s">
        <v>275</v>
      </c>
      <c r="D1839" s="5">
        <v>500</v>
      </c>
      <c r="E1839" s="101">
        <v>8940535</v>
      </c>
      <c r="F1839" s="15" t="s">
        <v>229</v>
      </c>
      <c r="G1839" s="183" t="s">
        <v>1093</v>
      </c>
    </row>
    <row r="1840" spans="1:7" x14ac:dyDescent="0.2">
      <c r="A1840" s="100">
        <v>9469773</v>
      </c>
      <c r="B1840" s="15" t="s">
        <v>2566</v>
      </c>
      <c r="C1840" s="15" t="s">
        <v>367</v>
      </c>
      <c r="D1840" s="5">
        <v>500</v>
      </c>
      <c r="E1840" s="101">
        <v>8940535</v>
      </c>
      <c r="F1840" s="15" t="s">
        <v>229</v>
      </c>
      <c r="G1840" s="183" t="s">
        <v>1097</v>
      </c>
    </row>
    <row r="1841" spans="1:7" x14ac:dyDescent="0.2">
      <c r="A1841" s="100">
        <v>9465685</v>
      </c>
      <c r="B1841" s="15" t="s">
        <v>869</v>
      </c>
      <c r="C1841" s="15" t="s">
        <v>245</v>
      </c>
      <c r="D1841" s="5">
        <v>514</v>
      </c>
      <c r="E1841" s="101">
        <v>8940535</v>
      </c>
      <c r="F1841" s="15" t="s">
        <v>229</v>
      </c>
      <c r="G1841" s="183" t="s">
        <v>1114</v>
      </c>
    </row>
    <row r="1842" spans="1:7" x14ac:dyDescent="0.2">
      <c r="A1842" s="100">
        <v>9469534</v>
      </c>
      <c r="B1842" s="15" t="s">
        <v>2567</v>
      </c>
      <c r="C1842" s="15" t="s">
        <v>257</v>
      </c>
      <c r="D1842" s="5">
        <v>502</v>
      </c>
      <c r="E1842" s="101">
        <v>8940535</v>
      </c>
      <c r="F1842" s="15" t="s">
        <v>229</v>
      </c>
      <c r="G1842" s="183" t="s">
        <v>1096</v>
      </c>
    </row>
    <row r="1843" spans="1:7" x14ac:dyDescent="0.2">
      <c r="A1843" s="100">
        <v>9464466</v>
      </c>
      <c r="B1843" s="15" t="s">
        <v>687</v>
      </c>
      <c r="C1843" s="15" t="s">
        <v>639</v>
      </c>
      <c r="D1843" s="5">
        <v>500</v>
      </c>
      <c r="E1843" s="101">
        <v>8940535</v>
      </c>
      <c r="F1843" s="15" t="s">
        <v>229</v>
      </c>
      <c r="G1843" s="183" t="s">
        <v>1100</v>
      </c>
    </row>
    <row r="1844" spans="1:7" x14ac:dyDescent="0.2">
      <c r="A1844" s="100">
        <v>9469778</v>
      </c>
      <c r="B1844" s="15" t="s">
        <v>2616</v>
      </c>
      <c r="C1844" s="15" t="s">
        <v>178</v>
      </c>
      <c r="D1844" s="5">
        <v>500</v>
      </c>
      <c r="E1844" s="101">
        <v>8940535</v>
      </c>
      <c r="F1844" s="15" t="s">
        <v>229</v>
      </c>
      <c r="G1844" s="183" t="s">
        <v>1097</v>
      </c>
    </row>
    <row r="1845" spans="1:7" x14ac:dyDescent="0.2">
      <c r="A1845" s="100">
        <v>9468122</v>
      </c>
      <c r="B1845" s="15" t="s">
        <v>3319</v>
      </c>
      <c r="C1845" s="15" t="s">
        <v>187</v>
      </c>
      <c r="D1845" s="5">
        <v>500</v>
      </c>
      <c r="E1845" s="101">
        <v>8940535</v>
      </c>
      <c r="F1845" s="15" t="s">
        <v>229</v>
      </c>
      <c r="G1845" s="183" t="s">
        <v>1093</v>
      </c>
    </row>
    <row r="1846" spans="1:7" x14ac:dyDescent="0.2">
      <c r="A1846" s="100">
        <v>9469849</v>
      </c>
      <c r="B1846" s="15" t="s">
        <v>2630</v>
      </c>
      <c r="C1846" s="15" t="s">
        <v>2631</v>
      </c>
      <c r="D1846" s="5">
        <v>500</v>
      </c>
      <c r="E1846" s="101">
        <v>8940535</v>
      </c>
      <c r="F1846" s="15" t="s">
        <v>229</v>
      </c>
      <c r="G1846" s="183" t="s">
        <v>1093</v>
      </c>
    </row>
    <row r="1847" spans="1:7" x14ac:dyDescent="0.2">
      <c r="A1847" s="100">
        <v>9469530</v>
      </c>
      <c r="B1847" s="15" t="s">
        <v>2659</v>
      </c>
      <c r="C1847" s="15" t="s">
        <v>272</v>
      </c>
      <c r="D1847" s="5">
        <v>500</v>
      </c>
      <c r="E1847" s="101">
        <v>8940535</v>
      </c>
      <c r="F1847" s="15" t="s">
        <v>229</v>
      </c>
      <c r="G1847" s="183" t="s">
        <v>1093</v>
      </c>
    </row>
    <row r="1848" spans="1:7" x14ac:dyDescent="0.2">
      <c r="A1848" s="100">
        <v>9468789</v>
      </c>
      <c r="B1848" s="15" t="s">
        <v>2097</v>
      </c>
      <c r="C1848" s="15" t="s">
        <v>239</v>
      </c>
      <c r="D1848" s="5">
        <v>500</v>
      </c>
      <c r="E1848" s="101">
        <v>8940535</v>
      </c>
      <c r="F1848" s="15" t="s">
        <v>229</v>
      </c>
      <c r="G1848" s="183" t="s">
        <v>1097</v>
      </c>
    </row>
    <row r="1849" spans="1:7" x14ac:dyDescent="0.2">
      <c r="A1849" s="100">
        <v>9469929</v>
      </c>
      <c r="B1849" s="15" t="s">
        <v>2668</v>
      </c>
      <c r="C1849" s="15" t="s">
        <v>210</v>
      </c>
      <c r="D1849" s="5">
        <v>500</v>
      </c>
      <c r="E1849" s="101">
        <v>8940535</v>
      </c>
      <c r="F1849" s="15" t="s">
        <v>229</v>
      </c>
      <c r="G1849" s="183" t="s">
        <v>1093</v>
      </c>
    </row>
    <row r="1850" spans="1:7" x14ac:dyDescent="0.2">
      <c r="A1850" s="100">
        <v>9470539</v>
      </c>
      <c r="B1850" s="15" t="s">
        <v>3666</v>
      </c>
      <c r="C1850" s="15" t="s">
        <v>997</v>
      </c>
      <c r="D1850" s="5">
        <v>500</v>
      </c>
      <c r="E1850" s="101">
        <v>8940535</v>
      </c>
      <c r="F1850" s="15" t="s">
        <v>229</v>
      </c>
      <c r="G1850" s="183" t="s">
        <v>1091</v>
      </c>
    </row>
    <row r="1851" spans="1:7" x14ac:dyDescent="0.2">
      <c r="A1851" s="100">
        <v>9469775</v>
      </c>
      <c r="B1851" s="15" t="s">
        <v>2713</v>
      </c>
      <c r="C1851" s="15" t="s">
        <v>205</v>
      </c>
      <c r="D1851" s="5">
        <v>500</v>
      </c>
      <c r="E1851" s="101">
        <v>8940535</v>
      </c>
      <c r="F1851" s="15" t="s">
        <v>229</v>
      </c>
      <c r="G1851" s="183" t="s">
        <v>1100</v>
      </c>
    </row>
    <row r="1852" spans="1:7" x14ac:dyDescent="0.2">
      <c r="A1852" s="100">
        <v>9469784</v>
      </c>
      <c r="B1852" s="15" t="s">
        <v>273</v>
      </c>
      <c r="C1852" s="15" t="s">
        <v>239</v>
      </c>
      <c r="D1852" s="5">
        <v>500</v>
      </c>
      <c r="E1852" s="101">
        <v>8940535</v>
      </c>
      <c r="F1852" s="15" t="s">
        <v>229</v>
      </c>
      <c r="G1852" s="183" t="s">
        <v>1093</v>
      </c>
    </row>
    <row r="1853" spans="1:7" x14ac:dyDescent="0.2">
      <c r="A1853" s="100">
        <v>9466182</v>
      </c>
      <c r="B1853" s="15" t="s">
        <v>1880</v>
      </c>
      <c r="C1853" s="15" t="s">
        <v>2005</v>
      </c>
      <c r="D1853" s="5">
        <v>500</v>
      </c>
      <c r="E1853" s="101">
        <v>8940535</v>
      </c>
      <c r="F1853" s="15" t="s">
        <v>229</v>
      </c>
      <c r="G1853" s="183" t="s">
        <v>1093</v>
      </c>
    </row>
    <row r="1854" spans="1:7" x14ac:dyDescent="0.2">
      <c r="A1854" s="100">
        <v>9469783</v>
      </c>
      <c r="B1854" s="15" t="s">
        <v>2753</v>
      </c>
      <c r="C1854" s="15" t="s">
        <v>384</v>
      </c>
      <c r="D1854" s="5">
        <v>500</v>
      </c>
      <c r="E1854" s="101">
        <v>8940535</v>
      </c>
      <c r="F1854" s="15" t="s">
        <v>229</v>
      </c>
      <c r="G1854" s="183" t="s">
        <v>1097</v>
      </c>
    </row>
    <row r="1855" spans="1:7" x14ac:dyDescent="0.2">
      <c r="A1855" s="100">
        <v>9468079</v>
      </c>
      <c r="B1855" s="15" t="s">
        <v>781</v>
      </c>
      <c r="C1855" s="15" t="s">
        <v>1884</v>
      </c>
      <c r="D1855" s="5">
        <v>521</v>
      </c>
      <c r="E1855" s="101">
        <v>8940535</v>
      </c>
      <c r="F1855" s="15" t="s">
        <v>229</v>
      </c>
      <c r="G1855" s="183" t="s">
        <v>1093</v>
      </c>
    </row>
    <row r="1856" spans="1:7" x14ac:dyDescent="0.2">
      <c r="A1856" s="100">
        <v>9468119</v>
      </c>
      <c r="B1856" s="15" t="s">
        <v>3376</v>
      </c>
      <c r="C1856" s="15" t="s">
        <v>3377</v>
      </c>
      <c r="D1856" s="5">
        <v>500</v>
      </c>
      <c r="E1856" s="101">
        <v>8940535</v>
      </c>
      <c r="F1856" s="15" t="s">
        <v>229</v>
      </c>
      <c r="G1856" s="183" t="s">
        <v>1091</v>
      </c>
    </row>
    <row r="1857" spans="1:7" x14ac:dyDescent="0.2">
      <c r="A1857" s="100">
        <v>9470102</v>
      </c>
      <c r="B1857" s="15" t="s">
        <v>3402</v>
      </c>
      <c r="C1857" s="15" t="s">
        <v>1434</v>
      </c>
      <c r="D1857" s="5">
        <v>500</v>
      </c>
      <c r="E1857" s="101">
        <v>8940535</v>
      </c>
      <c r="F1857" s="15" t="s">
        <v>229</v>
      </c>
      <c r="G1857" s="183" t="s">
        <v>1104</v>
      </c>
    </row>
    <row r="1858" spans="1:7" x14ac:dyDescent="0.2">
      <c r="A1858" s="100">
        <v>9469785</v>
      </c>
      <c r="B1858" s="15" t="s">
        <v>2826</v>
      </c>
      <c r="C1858" s="15" t="s">
        <v>197</v>
      </c>
      <c r="D1858" s="5">
        <v>500</v>
      </c>
      <c r="E1858" s="101">
        <v>8940535</v>
      </c>
      <c r="F1858" s="15" t="s">
        <v>229</v>
      </c>
      <c r="G1858" s="183" t="s">
        <v>1096</v>
      </c>
    </row>
    <row r="1859" spans="1:7" x14ac:dyDescent="0.2">
      <c r="A1859" s="100">
        <v>9469533</v>
      </c>
      <c r="B1859" s="15" t="s">
        <v>2837</v>
      </c>
      <c r="C1859" s="15" t="s">
        <v>2115</v>
      </c>
      <c r="D1859" s="5">
        <v>500</v>
      </c>
      <c r="E1859" s="101">
        <v>8940535</v>
      </c>
      <c r="F1859" s="15" t="s">
        <v>229</v>
      </c>
      <c r="G1859" s="183" t="s">
        <v>1093</v>
      </c>
    </row>
    <row r="1860" spans="1:7" x14ac:dyDescent="0.2">
      <c r="A1860" s="100">
        <v>9469523</v>
      </c>
      <c r="B1860" s="15" t="s">
        <v>2854</v>
      </c>
      <c r="C1860" s="15" t="s">
        <v>226</v>
      </c>
      <c r="D1860" s="5">
        <v>500</v>
      </c>
      <c r="E1860" s="101">
        <v>8940535</v>
      </c>
      <c r="F1860" s="15" t="s">
        <v>229</v>
      </c>
      <c r="G1860" s="183" t="s">
        <v>1100</v>
      </c>
    </row>
    <row r="1861" spans="1:7" x14ac:dyDescent="0.2">
      <c r="A1861" s="100">
        <v>9469522</v>
      </c>
      <c r="B1861" s="15" t="s">
        <v>2866</v>
      </c>
      <c r="C1861" s="15" t="s">
        <v>1178</v>
      </c>
      <c r="D1861" s="5">
        <v>500</v>
      </c>
      <c r="E1861" s="101">
        <v>8940535</v>
      </c>
      <c r="F1861" s="15" t="s">
        <v>229</v>
      </c>
      <c r="G1861" s="183" t="s">
        <v>1132</v>
      </c>
    </row>
    <row r="1862" spans="1:7" x14ac:dyDescent="0.2">
      <c r="A1862" s="100">
        <v>9468123</v>
      </c>
      <c r="B1862" s="15" t="s">
        <v>3428</v>
      </c>
      <c r="C1862" s="15" t="s">
        <v>3356</v>
      </c>
      <c r="D1862" s="5">
        <v>553</v>
      </c>
      <c r="E1862" s="101">
        <v>8940535</v>
      </c>
      <c r="F1862" s="15" t="s">
        <v>229</v>
      </c>
      <c r="G1862" s="183" t="s">
        <v>1104</v>
      </c>
    </row>
    <row r="1863" spans="1:7" x14ac:dyDescent="0.2">
      <c r="A1863" s="100">
        <v>9469786</v>
      </c>
      <c r="B1863" s="15" t="s">
        <v>2894</v>
      </c>
      <c r="C1863" s="15" t="s">
        <v>239</v>
      </c>
      <c r="D1863" s="5">
        <v>500</v>
      </c>
      <c r="E1863" s="101">
        <v>8940535</v>
      </c>
      <c r="F1863" s="15" t="s">
        <v>229</v>
      </c>
      <c r="G1863" s="183" t="s">
        <v>1093</v>
      </c>
    </row>
    <row r="1864" spans="1:7" x14ac:dyDescent="0.2">
      <c r="A1864" s="100">
        <v>9466348</v>
      </c>
      <c r="B1864" s="15" t="s">
        <v>1894</v>
      </c>
      <c r="C1864" s="15" t="s">
        <v>233</v>
      </c>
      <c r="D1864" s="5">
        <v>500</v>
      </c>
      <c r="E1864" s="101">
        <v>8940535</v>
      </c>
      <c r="F1864" s="15" t="s">
        <v>229</v>
      </c>
      <c r="G1864" s="183" t="s">
        <v>1100</v>
      </c>
    </row>
    <row r="1865" spans="1:7" x14ac:dyDescent="0.2">
      <c r="A1865" s="100">
        <v>9466960</v>
      </c>
      <c r="B1865" s="15" t="s">
        <v>323</v>
      </c>
      <c r="C1865" s="15" t="s">
        <v>185</v>
      </c>
      <c r="D1865" s="5">
        <v>500</v>
      </c>
      <c r="E1865" s="101">
        <v>8940535</v>
      </c>
      <c r="F1865" s="15" t="s">
        <v>229</v>
      </c>
      <c r="G1865" s="183" t="s">
        <v>1104</v>
      </c>
    </row>
    <row r="1866" spans="1:7" x14ac:dyDescent="0.2">
      <c r="A1866" s="100">
        <v>9468200</v>
      </c>
      <c r="B1866" s="15" t="s">
        <v>3440</v>
      </c>
      <c r="C1866" s="15" t="s">
        <v>370</v>
      </c>
      <c r="D1866" s="5">
        <v>500</v>
      </c>
      <c r="E1866" s="101">
        <v>8940535</v>
      </c>
      <c r="F1866" s="15" t="s">
        <v>229</v>
      </c>
      <c r="G1866" s="183" t="s">
        <v>1093</v>
      </c>
    </row>
    <row r="1867" spans="1:7" x14ac:dyDescent="0.2">
      <c r="A1867" s="100">
        <v>9469777</v>
      </c>
      <c r="B1867" s="15" t="s">
        <v>2910</v>
      </c>
      <c r="C1867" s="15" t="s">
        <v>717</v>
      </c>
      <c r="D1867" s="5">
        <v>500</v>
      </c>
      <c r="E1867" s="101">
        <v>8940535</v>
      </c>
      <c r="F1867" s="15" t="s">
        <v>229</v>
      </c>
      <c r="G1867" s="183" t="s">
        <v>1093</v>
      </c>
    </row>
    <row r="1868" spans="1:7" x14ac:dyDescent="0.2">
      <c r="A1868" s="100">
        <v>9466480</v>
      </c>
      <c r="B1868" s="15" t="s">
        <v>1089</v>
      </c>
      <c r="C1868" s="15" t="s">
        <v>209</v>
      </c>
      <c r="D1868" s="5">
        <v>500</v>
      </c>
      <c r="E1868" s="101">
        <v>8940535</v>
      </c>
      <c r="F1868" s="15" t="s">
        <v>229</v>
      </c>
      <c r="G1868" s="183" t="s">
        <v>1100</v>
      </c>
    </row>
    <row r="1869" spans="1:7" x14ac:dyDescent="0.2">
      <c r="A1869" s="100">
        <v>9469524</v>
      </c>
      <c r="B1869" s="15" t="s">
        <v>2913</v>
      </c>
      <c r="C1869" s="15" t="s">
        <v>779</v>
      </c>
      <c r="D1869" s="5">
        <v>500</v>
      </c>
      <c r="E1869" s="101">
        <v>8940535</v>
      </c>
      <c r="F1869" s="15" t="s">
        <v>229</v>
      </c>
      <c r="G1869" s="183" t="s">
        <v>1093</v>
      </c>
    </row>
    <row r="1870" spans="1:7" x14ac:dyDescent="0.2">
      <c r="A1870" s="100">
        <v>9469782</v>
      </c>
      <c r="B1870" s="15" t="s">
        <v>2927</v>
      </c>
      <c r="C1870" s="15" t="s">
        <v>668</v>
      </c>
      <c r="D1870" s="5">
        <v>500</v>
      </c>
      <c r="E1870" s="101">
        <v>8940535</v>
      </c>
      <c r="F1870" s="15" t="s">
        <v>229</v>
      </c>
      <c r="G1870" s="183" t="s">
        <v>1093</v>
      </c>
    </row>
    <row r="1871" spans="1:7" x14ac:dyDescent="0.2">
      <c r="A1871" s="100">
        <v>9466185</v>
      </c>
      <c r="B1871" s="15" t="s">
        <v>1682</v>
      </c>
      <c r="C1871" s="15" t="s">
        <v>263</v>
      </c>
      <c r="D1871" s="5">
        <v>500</v>
      </c>
      <c r="E1871" s="101">
        <v>8940535</v>
      </c>
      <c r="F1871" s="15" t="s">
        <v>229</v>
      </c>
      <c r="G1871" s="183" t="s">
        <v>1096</v>
      </c>
    </row>
    <row r="1872" spans="1:7" x14ac:dyDescent="0.2">
      <c r="A1872" s="100">
        <v>9469850</v>
      </c>
      <c r="B1872" s="15" t="s">
        <v>2976</v>
      </c>
      <c r="C1872" s="15" t="s">
        <v>176</v>
      </c>
      <c r="D1872" s="5">
        <v>500</v>
      </c>
      <c r="E1872" s="101">
        <v>8940535</v>
      </c>
      <c r="F1872" s="15" t="s">
        <v>229</v>
      </c>
      <c r="G1872" s="183" t="s">
        <v>1100</v>
      </c>
    </row>
    <row r="1873" spans="1:7" x14ac:dyDescent="0.2">
      <c r="A1873" s="100">
        <v>9468201</v>
      </c>
      <c r="B1873" s="15" t="s">
        <v>1903</v>
      </c>
      <c r="C1873" s="15" t="s">
        <v>202</v>
      </c>
      <c r="D1873" s="5">
        <v>500</v>
      </c>
      <c r="E1873" s="101">
        <v>8940535</v>
      </c>
      <c r="F1873" s="15" t="s">
        <v>229</v>
      </c>
      <c r="G1873" s="183" t="s">
        <v>1104</v>
      </c>
    </row>
    <row r="1874" spans="1:7" x14ac:dyDescent="0.2">
      <c r="A1874" s="100">
        <v>9469781</v>
      </c>
      <c r="B1874" s="15" t="s">
        <v>2985</v>
      </c>
      <c r="C1874" s="15" t="s">
        <v>176</v>
      </c>
      <c r="D1874" s="5">
        <v>500</v>
      </c>
      <c r="E1874" s="101">
        <v>8940535</v>
      </c>
      <c r="F1874" s="15" t="s">
        <v>229</v>
      </c>
      <c r="G1874" s="183" t="s">
        <v>1093</v>
      </c>
    </row>
    <row r="1875" spans="1:7" x14ac:dyDescent="0.2">
      <c r="A1875" s="100">
        <v>9469930</v>
      </c>
      <c r="B1875" s="15" t="s">
        <v>3007</v>
      </c>
      <c r="C1875" s="15" t="s">
        <v>199</v>
      </c>
      <c r="D1875" s="5">
        <v>500</v>
      </c>
      <c r="E1875" s="101">
        <v>8940535</v>
      </c>
      <c r="F1875" s="15" t="s">
        <v>229</v>
      </c>
      <c r="G1875" s="183" t="s">
        <v>1097</v>
      </c>
    </row>
    <row r="1876" spans="1:7" x14ac:dyDescent="0.2">
      <c r="A1876" s="100">
        <v>9469931</v>
      </c>
      <c r="B1876" s="15" t="s">
        <v>3007</v>
      </c>
      <c r="C1876" s="15" t="s">
        <v>272</v>
      </c>
      <c r="D1876" s="5">
        <v>500</v>
      </c>
      <c r="E1876" s="101">
        <v>8940535</v>
      </c>
      <c r="F1876" s="15" t="s">
        <v>229</v>
      </c>
      <c r="G1876" s="183" t="s">
        <v>1093</v>
      </c>
    </row>
    <row r="1877" spans="1:7" x14ac:dyDescent="0.2">
      <c r="A1877" s="100">
        <v>9466143</v>
      </c>
      <c r="B1877" s="15" t="s">
        <v>970</v>
      </c>
      <c r="C1877" s="15" t="s">
        <v>545</v>
      </c>
      <c r="D1877" s="5">
        <v>613</v>
      </c>
      <c r="E1877" s="101">
        <v>8940535</v>
      </c>
      <c r="F1877" s="15" t="s">
        <v>229</v>
      </c>
      <c r="G1877" s="183" t="s">
        <v>1104</v>
      </c>
    </row>
    <row r="1878" spans="1:7" x14ac:dyDescent="0.2">
      <c r="A1878" s="100">
        <v>9465147</v>
      </c>
      <c r="B1878" s="15" t="s">
        <v>3475</v>
      </c>
      <c r="C1878" s="15" t="s">
        <v>475</v>
      </c>
      <c r="D1878" s="5">
        <v>500</v>
      </c>
      <c r="E1878" s="101">
        <v>8940535</v>
      </c>
      <c r="F1878" s="15" t="s">
        <v>229</v>
      </c>
      <c r="G1878" s="183" t="s">
        <v>1091</v>
      </c>
    </row>
    <row r="1879" spans="1:7" x14ac:dyDescent="0.2">
      <c r="A1879" s="100">
        <v>9462493</v>
      </c>
      <c r="B1879" s="15" t="s">
        <v>371</v>
      </c>
      <c r="C1879" s="15" t="s">
        <v>224</v>
      </c>
      <c r="D1879" s="5">
        <v>542</v>
      </c>
      <c r="E1879" s="101">
        <v>8940535</v>
      </c>
      <c r="F1879" s="15" t="s">
        <v>229</v>
      </c>
      <c r="G1879" s="183" t="s">
        <v>1104</v>
      </c>
    </row>
    <row r="1880" spans="1:7" x14ac:dyDescent="0.2">
      <c r="A1880" s="100">
        <v>9469527</v>
      </c>
      <c r="B1880" s="15" t="s">
        <v>3056</v>
      </c>
      <c r="C1880" s="15" t="s">
        <v>363</v>
      </c>
      <c r="D1880" s="5">
        <v>500</v>
      </c>
      <c r="E1880" s="101">
        <v>8940535</v>
      </c>
      <c r="F1880" s="15" t="s">
        <v>229</v>
      </c>
      <c r="G1880" s="183" t="s">
        <v>1097</v>
      </c>
    </row>
    <row r="1881" spans="1:7" x14ac:dyDescent="0.2">
      <c r="A1881" s="100">
        <v>9464361</v>
      </c>
      <c r="B1881" s="15" t="s">
        <v>3487</v>
      </c>
      <c r="C1881" s="15" t="s">
        <v>3488</v>
      </c>
      <c r="D1881" s="5">
        <v>500</v>
      </c>
      <c r="E1881" s="101">
        <v>8940535</v>
      </c>
      <c r="F1881" s="15" t="s">
        <v>229</v>
      </c>
      <c r="G1881" s="183" t="s">
        <v>1106</v>
      </c>
    </row>
    <row r="1882" spans="1:7" x14ac:dyDescent="0.2">
      <c r="A1882" s="100">
        <v>9467834</v>
      </c>
      <c r="B1882" s="15" t="s">
        <v>1917</v>
      </c>
      <c r="C1882" s="15" t="s">
        <v>168</v>
      </c>
      <c r="D1882" s="5">
        <v>500</v>
      </c>
      <c r="E1882" s="101">
        <v>8940535</v>
      </c>
      <c r="F1882" s="15" t="s">
        <v>229</v>
      </c>
      <c r="G1882" s="183" t="s">
        <v>1096</v>
      </c>
    </row>
    <row r="1883" spans="1:7" x14ac:dyDescent="0.2">
      <c r="A1883" s="100">
        <v>9469927</v>
      </c>
      <c r="B1883" s="15" t="s">
        <v>3071</v>
      </c>
      <c r="C1883" s="15" t="s">
        <v>450</v>
      </c>
      <c r="D1883" s="5">
        <v>500</v>
      </c>
      <c r="E1883" s="101">
        <v>8940535</v>
      </c>
      <c r="F1883" s="15" t="s">
        <v>229</v>
      </c>
      <c r="G1883" s="183" t="s">
        <v>1096</v>
      </c>
    </row>
    <row r="1884" spans="1:7" x14ac:dyDescent="0.2">
      <c r="A1884" s="100">
        <v>9469932</v>
      </c>
      <c r="B1884" s="15" t="s">
        <v>1760</v>
      </c>
      <c r="C1884" s="15" t="s">
        <v>1350</v>
      </c>
      <c r="D1884" s="5">
        <v>500</v>
      </c>
      <c r="E1884" s="101">
        <v>8940535</v>
      </c>
      <c r="F1884" s="15" t="s">
        <v>229</v>
      </c>
      <c r="G1884" s="183" t="s">
        <v>1108</v>
      </c>
    </row>
    <row r="1885" spans="1:7" x14ac:dyDescent="0.2">
      <c r="A1885" s="100">
        <v>9466173</v>
      </c>
      <c r="B1885" s="15" t="s">
        <v>1924</v>
      </c>
      <c r="C1885" s="15" t="s">
        <v>183</v>
      </c>
      <c r="D1885" s="5">
        <v>548</v>
      </c>
      <c r="E1885" s="101">
        <v>8940535</v>
      </c>
      <c r="F1885" s="15" t="s">
        <v>229</v>
      </c>
      <c r="G1885" s="183" t="s">
        <v>1100</v>
      </c>
    </row>
    <row r="1886" spans="1:7" x14ac:dyDescent="0.2">
      <c r="A1886" s="100">
        <v>9469535</v>
      </c>
      <c r="B1886" s="15" t="s">
        <v>3106</v>
      </c>
      <c r="C1886" s="15" t="s">
        <v>3107</v>
      </c>
      <c r="D1886" s="5">
        <v>500</v>
      </c>
      <c r="E1886" s="101">
        <v>8940535</v>
      </c>
      <c r="F1886" s="15" t="s">
        <v>229</v>
      </c>
      <c r="G1886" s="183" t="s">
        <v>1093</v>
      </c>
    </row>
    <row r="1887" spans="1:7" x14ac:dyDescent="0.2">
      <c r="A1887" s="100">
        <v>9470110</v>
      </c>
      <c r="B1887" s="15" t="s">
        <v>3521</v>
      </c>
      <c r="C1887" s="15" t="s">
        <v>3522</v>
      </c>
      <c r="D1887" s="5">
        <v>500</v>
      </c>
      <c r="E1887" s="101">
        <v>8940535</v>
      </c>
      <c r="F1887" s="15" t="s">
        <v>229</v>
      </c>
      <c r="G1887" s="183" t="s">
        <v>1097</v>
      </c>
    </row>
    <row r="1888" spans="1:7" x14ac:dyDescent="0.2">
      <c r="A1888" s="100">
        <v>9467465</v>
      </c>
      <c r="B1888" s="15" t="s">
        <v>1174</v>
      </c>
      <c r="C1888" s="15" t="s">
        <v>168</v>
      </c>
      <c r="D1888" s="5">
        <v>500</v>
      </c>
      <c r="E1888" s="101">
        <v>8940459</v>
      </c>
      <c r="F1888" s="15" t="s">
        <v>240</v>
      </c>
      <c r="G1888" s="183" t="s">
        <v>1108</v>
      </c>
    </row>
    <row r="1889" spans="1:7" x14ac:dyDescent="0.2">
      <c r="A1889" s="100">
        <v>9469906</v>
      </c>
      <c r="B1889" s="15" t="s">
        <v>1802</v>
      </c>
      <c r="C1889" s="15" t="s">
        <v>1791</v>
      </c>
      <c r="D1889" s="5">
        <v>500</v>
      </c>
      <c r="E1889" s="101">
        <v>8940459</v>
      </c>
      <c r="F1889" s="15" t="s">
        <v>240</v>
      </c>
      <c r="G1889" s="183" t="s">
        <v>1104</v>
      </c>
    </row>
    <row r="1890" spans="1:7" x14ac:dyDescent="0.2">
      <c r="A1890" s="100">
        <v>9469908</v>
      </c>
      <c r="B1890" s="15" t="s">
        <v>1802</v>
      </c>
      <c r="C1890" s="15" t="s">
        <v>1188</v>
      </c>
      <c r="D1890" s="5">
        <v>500</v>
      </c>
      <c r="E1890" s="101">
        <v>8940459</v>
      </c>
      <c r="F1890" s="15" t="s">
        <v>240</v>
      </c>
      <c r="G1890" s="183" t="s">
        <v>1097</v>
      </c>
    </row>
    <row r="1891" spans="1:7" x14ac:dyDescent="0.2">
      <c r="A1891" s="100">
        <v>9469907</v>
      </c>
      <c r="B1891" s="15" t="s">
        <v>1802</v>
      </c>
      <c r="C1891" s="15" t="s">
        <v>2138</v>
      </c>
      <c r="D1891" s="5">
        <v>500</v>
      </c>
      <c r="E1891" s="101">
        <v>8940459</v>
      </c>
      <c r="F1891" s="15" t="s">
        <v>240</v>
      </c>
      <c r="G1891" s="183" t="s">
        <v>1093</v>
      </c>
    </row>
    <row r="1892" spans="1:7" x14ac:dyDescent="0.2">
      <c r="A1892" s="100">
        <v>9470509</v>
      </c>
      <c r="B1892" s="15" t="s">
        <v>3617</v>
      </c>
      <c r="C1892" s="15" t="s">
        <v>610</v>
      </c>
      <c r="D1892" s="5">
        <v>500</v>
      </c>
      <c r="E1892" s="101">
        <v>8940459</v>
      </c>
      <c r="F1892" s="15" t="s">
        <v>240</v>
      </c>
      <c r="G1892" s="183" t="s">
        <v>1100</v>
      </c>
    </row>
    <row r="1893" spans="1:7" x14ac:dyDescent="0.2">
      <c r="A1893" s="100">
        <v>9462358</v>
      </c>
      <c r="B1893" s="15" t="s">
        <v>2174</v>
      </c>
      <c r="C1893" s="15" t="s">
        <v>257</v>
      </c>
      <c r="D1893" s="5">
        <v>500</v>
      </c>
      <c r="E1893" s="101">
        <v>8940459</v>
      </c>
      <c r="F1893" s="15" t="s">
        <v>240</v>
      </c>
      <c r="G1893" s="183" t="s">
        <v>1100</v>
      </c>
    </row>
    <row r="1894" spans="1:7" x14ac:dyDescent="0.2">
      <c r="A1894" s="100">
        <v>9467195</v>
      </c>
      <c r="B1894" s="15" t="s">
        <v>1180</v>
      </c>
      <c r="C1894" s="15" t="s">
        <v>1181</v>
      </c>
      <c r="D1894" s="5">
        <v>500</v>
      </c>
      <c r="E1894" s="101">
        <v>8940459</v>
      </c>
      <c r="F1894" s="15" t="s">
        <v>240</v>
      </c>
      <c r="G1894" s="183" t="s">
        <v>1100</v>
      </c>
    </row>
    <row r="1895" spans="1:7" x14ac:dyDescent="0.2">
      <c r="A1895" s="100">
        <v>9467026</v>
      </c>
      <c r="B1895" s="15" t="s">
        <v>1182</v>
      </c>
      <c r="C1895" s="15" t="s">
        <v>1183</v>
      </c>
      <c r="D1895" s="5">
        <v>500</v>
      </c>
      <c r="E1895" s="101">
        <v>8940459</v>
      </c>
      <c r="F1895" s="15" t="s">
        <v>240</v>
      </c>
      <c r="G1895" s="183" t="s">
        <v>1104</v>
      </c>
    </row>
    <row r="1896" spans="1:7" x14ac:dyDescent="0.2">
      <c r="A1896" s="100">
        <v>9467027</v>
      </c>
      <c r="B1896" s="15" t="s">
        <v>1182</v>
      </c>
      <c r="C1896" s="15" t="s">
        <v>184</v>
      </c>
      <c r="D1896" s="5">
        <v>500</v>
      </c>
      <c r="E1896" s="101">
        <v>8940459</v>
      </c>
      <c r="F1896" s="15" t="s">
        <v>240</v>
      </c>
      <c r="G1896" s="183" t="s">
        <v>1096</v>
      </c>
    </row>
    <row r="1897" spans="1:7" x14ac:dyDescent="0.2">
      <c r="A1897" s="100">
        <v>9467192</v>
      </c>
      <c r="B1897" s="15" t="s">
        <v>1184</v>
      </c>
      <c r="C1897" s="15" t="s">
        <v>445</v>
      </c>
      <c r="D1897" s="5">
        <v>577</v>
      </c>
      <c r="E1897" s="101">
        <v>8940459</v>
      </c>
      <c r="F1897" s="15" t="s">
        <v>240</v>
      </c>
      <c r="G1897" s="183" t="s">
        <v>1100</v>
      </c>
    </row>
    <row r="1898" spans="1:7" x14ac:dyDescent="0.2">
      <c r="A1898" s="100">
        <v>9462109</v>
      </c>
      <c r="B1898" s="15" t="s">
        <v>504</v>
      </c>
      <c r="C1898" s="15" t="s">
        <v>226</v>
      </c>
      <c r="D1898" s="5">
        <v>1015</v>
      </c>
      <c r="E1898" s="101">
        <v>8940459</v>
      </c>
      <c r="F1898" s="15" t="s">
        <v>240</v>
      </c>
      <c r="G1898" s="183" t="s">
        <v>1114</v>
      </c>
    </row>
    <row r="1899" spans="1:7" x14ac:dyDescent="0.2">
      <c r="A1899" s="100">
        <v>9464409</v>
      </c>
      <c r="B1899" s="15" t="s">
        <v>1936</v>
      </c>
      <c r="C1899" s="15" t="s">
        <v>1937</v>
      </c>
      <c r="D1899" s="5">
        <v>500</v>
      </c>
      <c r="E1899" s="101">
        <v>8940459</v>
      </c>
      <c r="F1899" s="15" t="s">
        <v>240</v>
      </c>
      <c r="G1899" s="183" t="s">
        <v>1100</v>
      </c>
    </row>
    <row r="1900" spans="1:7" x14ac:dyDescent="0.2">
      <c r="A1900" s="100">
        <v>9469429</v>
      </c>
      <c r="B1900" s="15" t="s">
        <v>1936</v>
      </c>
      <c r="C1900" s="15" t="s">
        <v>466</v>
      </c>
      <c r="D1900" s="5">
        <v>500</v>
      </c>
      <c r="E1900" s="101">
        <v>8940459</v>
      </c>
      <c r="F1900" s="15" t="s">
        <v>240</v>
      </c>
      <c r="G1900" s="183" t="s">
        <v>1093</v>
      </c>
    </row>
    <row r="1901" spans="1:7" x14ac:dyDescent="0.2">
      <c r="A1901" s="100">
        <v>9465654</v>
      </c>
      <c r="B1901" s="15" t="s">
        <v>833</v>
      </c>
      <c r="C1901" s="15" t="s">
        <v>834</v>
      </c>
      <c r="D1901" s="5">
        <v>553</v>
      </c>
      <c r="E1901" s="101">
        <v>8940459</v>
      </c>
      <c r="F1901" s="15" t="s">
        <v>240</v>
      </c>
      <c r="G1901" s="183" t="s">
        <v>1093</v>
      </c>
    </row>
    <row r="1902" spans="1:7" x14ac:dyDescent="0.2">
      <c r="A1902" s="100">
        <v>9469827</v>
      </c>
      <c r="B1902" s="15" t="s">
        <v>2243</v>
      </c>
      <c r="C1902" s="15" t="s">
        <v>2244</v>
      </c>
      <c r="D1902" s="5">
        <v>500</v>
      </c>
      <c r="E1902" s="101">
        <v>8940459</v>
      </c>
      <c r="F1902" s="15" t="s">
        <v>240</v>
      </c>
      <c r="G1902" s="183" t="s">
        <v>1091</v>
      </c>
    </row>
    <row r="1903" spans="1:7" x14ac:dyDescent="0.2">
      <c r="A1903" s="100">
        <v>9467526</v>
      </c>
      <c r="B1903" s="15" t="s">
        <v>3186</v>
      </c>
      <c r="C1903" s="15" t="s">
        <v>610</v>
      </c>
      <c r="D1903" s="5">
        <v>500</v>
      </c>
      <c r="E1903" s="101">
        <v>8940459</v>
      </c>
      <c r="F1903" s="15" t="s">
        <v>240</v>
      </c>
      <c r="G1903" s="183" t="s">
        <v>1100</v>
      </c>
    </row>
    <row r="1904" spans="1:7" x14ac:dyDescent="0.2">
      <c r="A1904" s="100">
        <v>9465936</v>
      </c>
      <c r="B1904" s="15" t="s">
        <v>836</v>
      </c>
      <c r="C1904" s="15" t="s">
        <v>658</v>
      </c>
      <c r="D1904" s="5">
        <v>500</v>
      </c>
      <c r="E1904" s="101">
        <v>8940459</v>
      </c>
      <c r="F1904" s="15" t="s">
        <v>240</v>
      </c>
      <c r="G1904" s="183" t="s">
        <v>1104</v>
      </c>
    </row>
    <row r="1905" spans="1:7" x14ac:dyDescent="0.2">
      <c r="A1905" s="100">
        <v>9467191</v>
      </c>
      <c r="B1905" s="15" t="s">
        <v>1383</v>
      </c>
      <c r="C1905" s="15" t="s">
        <v>1384</v>
      </c>
      <c r="D1905" s="5">
        <v>500</v>
      </c>
      <c r="E1905" s="101">
        <v>8940459</v>
      </c>
      <c r="F1905" s="15" t="s">
        <v>240</v>
      </c>
      <c r="G1905" s="183" t="s">
        <v>1100</v>
      </c>
    </row>
    <row r="1906" spans="1:7" x14ac:dyDescent="0.2">
      <c r="A1906" s="100">
        <v>9465413</v>
      </c>
      <c r="B1906" s="15" t="s">
        <v>841</v>
      </c>
      <c r="C1906" s="15" t="s">
        <v>176</v>
      </c>
      <c r="D1906" s="5">
        <v>500</v>
      </c>
      <c r="E1906" s="101">
        <v>8940459</v>
      </c>
      <c r="F1906" s="15" t="s">
        <v>240</v>
      </c>
      <c r="G1906" s="183" t="s">
        <v>1104</v>
      </c>
    </row>
    <row r="1907" spans="1:7" x14ac:dyDescent="0.2">
      <c r="A1907" s="100">
        <v>9470071</v>
      </c>
      <c r="B1907" s="15" t="s">
        <v>3203</v>
      </c>
      <c r="C1907" s="15" t="s">
        <v>3204</v>
      </c>
      <c r="D1907" s="5">
        <v>500</v>
      </c>
      <c r="E1907" s="101">
        <v>8940459</v>
      </c>
      <c r="F1907" s="15" t="s">
        <v>240</v>
      </c>
      <c r="G1907" s="183" t="s">
        <v>1097</v>
      </c>
    </row>
    <row r="1908" spans="1:7" x14ac:dyDescent="0.2">
      <c r="A1908" s="100">
        <v>9467018</v>
      </c>
      <c r="B1908" s="15" t="s">
        <v>1194</v>
      </c>
      <c r="C1908" s="15" t="s">
        <v>299</v>
      </c>
      <c r="D1908" s="5">
        <v>500</v>
      </c>
      <c r="E1908" s="101">
        <v>8940459</v>
      </c>
      <c r="F1908" s="15" t="s">
        <v>240</v>
      </c>
      <c r="G1908" s="183" t="s">
        <v>1093</v>
      </c>
    </row>
    <row r="1909" spans="1:7" x14ac:dyDescent="0.2">
      <c r="A1909" s="100">
        <v>9470235</v>
      </c>
      <c r="B1909" s="15" t="s">
        <v>3224</v>
      </c>
      <c r="C1909" s="15" t="s">
        <v>540</v>
      </c>
      <c r="D1909" s="5">
        <v>500</v>
      </c>
      <c r="E1909" s="101">
        <v>8940459</v>
      </c>
      <c r="F1909" s="15" t="s">
        <v>240</v>
      </c>
      <c r="G1909" s="183" t="s">
        <v>1100</v>
      </c>
    </row>
    <row r="1910" spans="1:7" x14ac:dyDescent="0.2">
      <c r="A1910" s="100">
        <v>9467007</v>
      </c>
      <c r="B1910" s="15" t="s">
        <v>1204</v>
      </c>
      <c r="C1910" s="15" t="s">
        <v>1159</v>
      </c>
      <c r="D1910" s="5">
        <v>500</v>
      </c>
      <c r="E1910" s="101">
        <v>8940459</v>
      </c>
      <c r="F1910" s="15" t="s">
        <v>240</v>
      </c>
      <c r="G1910" s="183" t="s">
        <v>1093</v>
      </c>
    </row>
    <row r="1911" spans="1:7" x14ac:dyDescent="0.2">
      <c r="A1911" s="100">
        <v>9469422</v>
      </c>
      <c r="B1911" s="15" t="s">
        <v>2338</v>
      </c>
      <c r="C1911" s="15" t="s">
        <v>243</v>
      </c>
      <c r="D1911" s="5">
        <v>500</v>
      </c>
      <c r="E1911" s="101">
        <v>8940459</v>
      </c>
      <c r="F1911" s="15" t="s">
        <v>240</v>
      </c>
      <c r="G1911" s="183" t="s">
        <v>1096</v>
      </c>
    </row>
    <row r="1912" spans="1:7" x14ac:dyDescent="0.2">
      <c r="A1912" s="100">
        <v>9464105</v>
      </c>
      <c r="B1912" s="15" t="s">
        <v>669</v>
      </c>
      <c r="C1912" s="15" t="s">
        <v>1011</v>
      </c>
      <c r="D1912" s="5">
        <v>770</v>
      </c>
      <c r="E1912" s="101">
        <v>8940459</v>
      </c>
      <c r="F1912" s="15" t="s">
        <v>240</v>
      </c>
      <c r="G1912" s="183" t="s">
        <v>1093</v>
      </c>
    </row>
    <row r="1913" spans="1:7" x14ac:dyDescent="0.2">
      <c r="A1913" s="100">
        <v>9464104</v>
      </c>
      <c r="B1913" s="15" t="s">
        <v>669</v>
      </c>
      <c r="C1913" s="15" t="s">
        <v>296</v>
      </c>
      <c r="D1913" s="5">
        <v>720</v>
      </c>
      <c r="E1913" s="101">
        <v>8940459</v>
      </c>
      <c r="F1913" s="15" t="s">
        <v>240</v>
      </c>
      <c r="G1913" s="183" t="s">
        <v>1104</v>
      </c>
    </row>
    <row r="1914" spans="1:7" x14ac:dyDescent="0.2">
      <c r="A1914" s="100">
        <v>9469423</v>
      </c>
      <c r="B1914" s="15" t="s">
        <v>2367</v>
      </c>
      <c r="C1914" s="15" t="s">
        <v>185</v>
      </c>
      <c r="D1914" s="5">
        <v>500</v>
      </c>
      <c r="E1914" s="101">
        <v>8940459</v>
      </c>
      <c r="F1914" s="15" t="s">
        <v>240</v>
      </c>
      <c r="G1914" s="183" t="s">
        <v>1093</v>
      </c>
    </row>
    <row r="1915" spans="1:7" x14ac:dyDescent="0.2">
      <c r="A1915" s="100">
        <v>9467530</v>
      </c>
      <c r="B1915" s="15" t="s">
        <v>1217</v>
      </c>
      <c r="C1915" s="15" t="s">
        <v>175</v>
      </c>
      <c r="D1915" s="5">
        <v>500</v>
      </c>
      <c r="E1915" s="101">
        <v>8940459</v>
      </c>
      <c r="F1915" s="15" t="s">
        <v>240</v>
      </c>
      <c r="G1915" s="183" t="s">
        <v>1106</v>
      </c>
    </row>
    <row r="1916" spans="1:7" x14ac:dyDescent="0.2">
      <c r="A1916" s="100">
        <v>9467461</v>
      </c>
      <c r="B1916" s="15" t="s">
        <v>1220</v>
      </c>
      <c r="C1916" s="15" t="s">
        <v>939</v>
      </c>
      <c r="D1916" s="5">
        <v>500</v>
      </c>
      <c r="E1916" s="101">
        <v>8940459</v>
      </c>
      <c r="F1916" s="15" t="s">
        <v>240</v>
      </c>
      <c r="G1916" s="183" t="s">
        <v>1093</v>
      </c>
    </row>
    <row r="1917" spans="1:7" x14ac:dyDescent="0.2">
      <c r="A1917" s="100">
        <v>9469465</v>
      </c>
      <c r="B1917" s="15" t="s">
        <v>2394</v>
      </c>
      <c r="C1917" s="15" t="s">
        <v>2395</v>
      </c>
      <c r="D1917" s="5">
        <v>500</v>
      </c>
      <c r="E1917" s="101">
        <v>8940459</v>
      </c>
      <c r="F1917" s="15" t="s">
        <v>240</v>
      </c>
      <c r="G1917" s="183" t="s">
        <v>1091</v>
      </c>
    </row>
    <row r="1918" spans="1:7" x14ac:dyDescent="0.2">
      <c r="A1918" s="100">
        <v>9469231</v>
      </c>
      <c r="B1918" s="15" t="s">
        <v>2397</v>
      </c>
      <c r="C1918" s="15" t="s">
        <v>2398</v>
      </c>
      <c r="D1918" s="5">
        <v>500</v>
      </c>
      <c r="E1918" s="101">
        <v>8940459</v>
      </c>
      <c r="F1918" s="15" t="s">
        <v>240</v>
      </c>
      <c r="G1918" s="183" t="s">
        <v>1100</v>
      </c>
    </row>
    <row r="1919" spans="1:7" x14ac:dyDescent="0.2">
      <c r="A1919" s="100">
        <v>9469425</v>
      </c>
      <c r="B1919" s="15" t="s">
        <v>2414</v>
      </c>
      <c r="C1919" s="15" t="s">
        <v>2318</v>
      </c>
      <c r="D1919" s="5">
        <v>500</v>
      </c>
      <c r="E1919" s="101">
        <v>8940459</v>
      </c>
      <c r="F1919" s="15" t="s">
        <v>240</v>
      </c>
      <c r="G1919" s="183" t="s">
        <v>1093</v>
      </c>
    </row>
    <row r="1920" spans="1:7" x14ac:dyDescent="0.2">
      <c r="A1920" s="100">
        <v>9447866</v>
      </c>
      <c r="B1920" s="15" t="s">
        <v>1222</v>
      </c>
      <c r="C1920" s="15" t="s">
        <v>327</v>
      </c>
      <c r="D1920" s="5">
        <v>1607</v>
      </c>
      <c r="E1920" s="101">
        <v>8940459</v>
      </c>
      <c r="F1920" s="15" t="s">
        <v>240</v>
      </c>
      <c r="G1920" s="183" t="s">
        <v>1114</v>
      </c>
    </row>
    <row r="1921" spans="1:7" x14ac:dyDescent="0.2">
      <c r="A1921" s="100">
        <v>9469426</v>
      </c>
      <c r="B1921" s="15" t="s">
        <v>2421</v>
      </c>
      <c r="C1921" s="15" t="s">
        <v>1350</v>
      </c>
      <c r="D1921" s="5">
        <v>500</v>
      </c>
      <c r="E1921" s="101">
        <v>8940459</v>
      </c>
      <c r="F1921" s="15" t="s">
        <v>240</v>
      </c>
      <c r="G1921" s="183" t="s">
        <v>1093</v>
      </c>
    </row>
    <row r="1922" spans="1:7" x14ac:dyDescent="0.2">
      <c r="A1922" s="100">
        <v>9469427</v>
      </c>
      <c r="B1922" s="15" t="s">
        <v>2429</v>
      </c>
      <c r="C1922" s="15" t="s">
        <v>483</v>
      </c>
      <c r="D1922" s="5">
        <v>500</v>
      </c>
      <c r="E1922" s="101">
        <v>8940459</v>
      </c>
      <c r="F1922" s="15" t="s">
        <v>240</v>
      </c>
      <c r="G1922" s="183" t="s">
        <v>1108</v>
      </c>
    </row>
    <row r="1923" spans="1:7" x14ac:dyDescent="0.2">
      <c r="A1923" s="100">
        <v>9469346</v>
      </c>
      <c r="B1923" s="15" t="s">
        <v>1225</v>
      </c>
      <c r="C1923" s="15" t="s">
        <v>607</v>
      </c>
      <c r="D1923" s="5">
        <v>500</v>
      </c>
      <c r="E1923" s="101">
        <v>8940459</v>
      </c>
      <c r="F1923" s="15" t="s">
        <v>240</v>
      </c>
      <c r="G1923" s="183" t="s">
        <v>1097</v>
      </c>
    </row>
    <row r="1924" spans="1:7" x14ac:dyDescent="0.2">
      <c r="A1924" s="100">
        <v>9467527</v>
      </c>
      <c r="B1924" s="15" t="s">
        <v>1225</v>
      </c>
      <c r="C1924" s="15" t="s">
        <v>1226</v>
      </c>
      <c r="D1924" s="5">
        <v>500</v>
      </c>
      <c r="E1924" s="101">
        <v>8940459</v>
      </c>
      <c r="F1924" s="15" t="s">
        <v>240</v>
      </c>
      <c r="G1924" s="183" t="s">
        <v>1100</v>
      </c>
    </row>
    <row r="1925" spans="1:7" x14ac:dyDescent="0.2">
      <c r="A1925" s="100">
        <v>9467011</v>
      </c>
      <c r="B1925" s="15" t="s">
        <v>1227</v>
      </c>
      <c r="C1925" s="15" t="s">
        <v>710</v>
      </c>
      <c r="D1925" s="5">
        <v>500</v>
      </c>
      <c r="E1925" s="101">
        <v>8940459</v>
      </c>
      <c r="F1925" s="15" t="s">
        <v>240</v>
      </c>
      <c r="G1925" s="183" t="s">
        <v>1104</v>
      </c>
    </row>
    <row r="1926" spans="1:7" x14ac:dyDescent="0.2">
      <c r="A1926" s="100">
        <v>9463988</v>
      </c>
      <c r="B1926" s="15" t="s">
        <v>533</v>
      </c>
      <c r="C1926" s="15" t="s">
        <v>678</v>
      </c>
      <c r="D1926" s="5">
        <v>1062</v>
      </c>
      <c r="E1926" s="101">
        <v>8940459</v>
      </c>
      <c r="F1926" s="15" t="s">
        <v>240</v>
      </c>
      <c r="G1926" s="183" t="s">
        <v>1114</v>
      </c>
    </row>
    <row r="1927" spans="1:7" x14ac:dyDescent="0.2">
      <c r="A1927" s="100">
        <v>9467015</v>
      </c>
      <c r="B1927" s="15" t="s">
        <v>1240</v>
      </c>
      <c r="C1927" s="15" t="s">
        <v>266</v>
      </c>
      <c r="D1927" s="5">
        <v>500</v>
      </c>
      <c r="E1927" s="101">
        <v>8940459</v>
      </c>
      <c r="F1927" s="15" t="s">
        <v>240</v>
      </c>
      <c r="G1927" s="183" t="s">
        <v>1093</v>
      </c>
    </row>
    <row r="1928" spans="1:7" x14ac:dyDescent="0.2">
      <c r="A1928" s="100">
        <v>9468572</v>
      </c>
      <c r="B1928" s="15" t="s">
        <v>2043</v>
      </c>
      <c r="C1928" s="15" t="s">
        <v>176</v>
      </c>
      <c r="D1928" s="5">
        <v>573</v>
      </c>
      <c r="E1928" s="101">
        <v>8940459</v>
      </c>
      <c r="F1928" s="15" t="s">
        <v>240</v>
      </c>
      <c r="G1928" s="183" t="s">
        <v>1100</v>
      </c>
    </row>
    <row r="1929" spans="1:7" x14ac:dyDescent="0.2">
      <c r="A1929" s="100">
        <v>9469719</v>
      </c>
      <c r="B1929" s="15" t="s">
        <v>1027</v>
      </c>
      <c r="C1929" s="15" t="s">
        <v>1335</v>
      </c>
      <c r="D1929" s="5">
        <v>500</v>
      </c>
      <c r="E1929" s="101">
        <v>8940459</v>
      </c>
      <c r="F1929" s="15" t="s">
        <v>240</v>
      </c>
      <c r="G1929" s="183" t="s">
        <v>1097</v>
      </c>
    </row>
    <row r="1930" spans="1:7" x14ac:dyDescent="0.2">
      <c r="A1930" s="100">
        <v>9466429</v>
      </c>
      <c r="B1930" s="15" t="s">
        <v>1027</v>
      </c>
      <c r="C1930" s="15" t="s">
        <v>1028</v>
      </c>
      <c r="D1930" s="5">
        <v>528</v>
      </c>
      <c r="E1930" s="101">
        <v>8940459</v>
      </c>
      <c r="F1930" s="15" t="s">
        <v>240</v>
      </c>
      <c r="G1930" s="183" t="s">
        <v>1093</v>
      </c>
    </row>
    <row r="1931" spans="1:7" x14ac:dyDescent="0.2">
      <c r="A1931" s="100">
        <v>9470049</v>
      </c>
      <c r="B1931" s="15" t="s">
        <v>2530</v>
      </c>
      <c r="C1931" s="15" t="s">
        <v>1234</v>
      </c>
      <c r="D1931" s="5">
        <v>500</v>
      </c>
      <c r="E1931" s="101">
        <v>8940459</v>
      </c>
      <c r="F1931" s="15" t="s">
        <v>240</v>
      </c>
      <c r="G1931" s="183" t="s">
        <v>1093</v>
      </c>
    </row>
    <row r="1932" spans="1:7" x14ac:dyDescent="0.2">
      <c r="A1932" s="100">
        <v>9468716</v>
      </c>
      <c r="B1932" s="15" t="s">
        <v>3295</v>
      </c>
      <c r="C1932" s="15" t="s">
        <v>178</v>
      </c>
      <c r="D1932" s="5">
        <v>502</v>
      </c>
      <c r="E1932" s="101">
        <v>8940459</v>
      </c>
      <c r="F1932" s="15" t="s">
        <v>240</v>
      </c>
      <c r="G1932" s="183" t="s">
        <v>1100</v>
      </c>
    </row>
    <row r="1933" spans="1:7" x14ac:dyDescent="0.2">
      <c r="A1933" s="100">
        <v>9469721</v>
      </c>
      <c r="B1933" s="15" t="s">
        <v>2549</v>
      </c>
      <c r="C1933" s="15" t="s">
        <v>982</v>
      </c>
      <c r="D1933" s="5">
        <v>500</v>
      </c>
      <c r="E1933" s="101">
        <v>8940459</v>
      </c>
      <c r="F1933" s="15" t="s">
        <v>240</v>
      </c>
      <c r="G1933" s="183" t="s">
        <v>1104</v>
      </c>
    </row>
    <row r="1934" spans="1:7" x14ac:dyDescent="0.2">
      <c r="A1934" s="100">
        <v>9468717</v>
      </c>
      <c r="B1934" s="15" t="s">
        <v>2073</v>
      </c>
      <c r="C1934" s="15" t="s">
        <v>1460</v>
      </c>
      <c r="D1934" s="5">
        <v>500</v>
      </c>
      <c r="E1934" s="101">
        <v>8940459</v>
      </c>
      <c r="F1934" s="15" t="s">
        <v>240</v>
      </c>
      <c r="G1934" s="183" t="s">
        <v>1096</v>
      </c>
    </row>
    <row r="1935" spans="1:7" x14ac:dyDescent="0.2">
      <c r="A1935" s="100">
        <v>9469905</v>
      </c>
      <c r="B1935" s="15" t="s">
        <v>2557</v>
      </c>
      <c r="C1935" s="15" t="s">
        <v>982</v>
      </c>
      <c r="D1935" s="5">
        <v>500</v>
      </c>
      <c r="E1935" s="101">
        <v>8940459</v>
      </c>
      <c r="F1935" s="15" t="s">
        <v>240</v>
      </c>
      <c r="G1935" s="183" t="s">
        <v>1093</v>
      </c>
    </row>
    <row r="1936" spans="1:7" x14ac:dyDescent="0.2">
      <c r="A1936" s="100">
        <v>9469742</v>
      </c>
      <c r="B1936" s="15" t="s">
        <v>2568</v>
      </c>
      <c r="C1936" s="15" t="s">
        <v>2569</v>
      </c>
      <c r="D1936" s="5">
        <v>500</v>
      </c>
      <c r="E1936" s="101">
        <v>8940459</v>
      </c>
      <c r="F1936" s="15" t="s">
        <v>240</v>
      </c>
      <c r="G1936" s="183" t="s">
        <v>1104</v>
      </c>
    </row>
    <row r="1937" spans="1:7" x14ac:dyDescent="0.2">
      <c r="A1937" s="100">
        <v>9459392</v>
      </c>
      <c r="B1937" s="15" t="s">
        <v>871</v>
      </c>
      <c r="C1937" s="15" t="s">
        <v>872</v>
      </c>
      <c r="D1937" s="5">
        <v>516</v>
      </c>
      <c r="E1937" s="101">
        <v>8940459</v>
      </c>
      <c r="F1937" s="15" t="s">
        <v>240</v>
      </c>
      <c r="G1937" s="183" t="s">
        <v>1100</v>
      </c>
    </row>
    <row r="1938" spans="1:7" x14ac:dyDescent="0.2">
      <c r="A1938" s="100">
        <v>9469901</v>
      </c>
      <c r="B1938" s="15" t="s">
        <v>2591</v>
      </c>
      <c r="C1938" s="15" t="s">
        <v>2592</v>
      </c>
      <c r="D1938" s="5">
        <v>500</v>
      </c>
      <c r="E1938" s="101">
        <v>8940459</v>
      </c>
      <c r="F1938" s="15" t="s">
        <v>240</v>
      </c>
      <c r="G1938" s="183" t="s">
        <v>1093</v>
      </c>
    </row>
    <row r="1939" spans="1:7" x14ac:dyDescent="0.2">
      <c r="A1939" s="100">
        <v>9469723</v>
      </c>
      <c r="B1939" s="15" t="s">
        <v>2613</v>
      </c>
      <c r="C1939" s="15" t="s">
        <v>2614</v>
      </c>
      <c r="D1939" s="5">
        <v>500</v>
      </c>
      <c r="E1939" s="101">
        <v>8940459</v>
      </c>
      <c r="F1939" s="15" t="s">
        <v>240</v>
      </c>
      <c r="G1939" s="183" t="s">
        <v>1100</v>
      </c>
    </row>
    <row r="1940" spans="1:7" x14ac:dyDescent="0.2">
      <c r="A1940" s="100">
        <v>9467403</v>
      </c>
      <c r="B1940" s="15" t="s">
        <v>1256</v>
      </c>
      <c r="C1940" s="15" t="s">
        <v>1011</v>
      </c>
      <c r="D1940" s="5">
        <v>500</v>
      </c>
      <c r="E1940" s="101">
        <v>8940459</v>
      </c>
      <c r="F1940" s="15" t="s">
        <v>240</v>
      </c>
      <c r="G1940" s="183" t="s">
        <v>1104</v>
      </c>
    </row>
    <row r="1941" spans="1:7" x14ac:dyDescent="0.2">
      <c r="A1941" s="100">
        <v>9465130</v>
      </c>
      <c r="B1941" s="15" t="s">
        <v>818</v>
      </c>
      <c r="C1941" s="15" t="s">
        <v>375</v>
      </c>
      <c r="D1941" s="5">
        <v>545</v>
      </c>
      <c r="E1941" s="101">
        <v>8940459</v>
      </c>
      <c r="F1941" s="15" t="s">
        <v>240</v>
      </c>
      <c r="G1941" s="183" t="s">
        <v>1108</v>
      </c>
    </row>
    <row r="1942" spans="1:7" x14ac:dyDescent="0.2">
      <c r="A1942" s="100">
        <v>9467016</v>
      </c>
      <c r="B1942" s="15" t="s">
        <v>1257</v>
      </c>
      <c r="C1942" s="15" t="s">
        <v>253</v>
      </c>
      <c r="D1942" s="5">
        <v>500</v>
      </c>
      <c r="E1942" s="101">
        <v>8940459</v>
      </c>
      <c r="F1942" s="15" t="s">
        <v>240</v>
      </c>
      <c r="G1942" s="183" t="s">
        <v>1093</v>
      </c>
    </row>
    <row r="1943" spans="1:7" x14ac:dyDescent="0.2">
      <c r="A1943" s="100">
        <v>9469467</v>
      </c>
      <c r="B1943" s="15" t="s">
        <v>2628</v>
      </c>
      <c r="C1943" s="15" t="s">
        <v>174</v>
      </c>
      <c r="D1943" s="5">
        <v>500</v>
      </c>
      <c r="E1943" s="101">
        <v>8940459</v>
      </c>
      <c r="F1943" s="15" t="s">
        <v>240</v>
      </c>
      <c r="G1943" s="183" t="s">
        <v>1096</v>
      </c>
    </row>
    <row r="1944" spans="1:7" x14ac:dyDescent="0.2">
      <c r="A1944" s="100">
        <v>9469844</v>
      </c>
      <c r="B1944" s="15" t="s">
        <v>2637</v>
      </c>
      <c r="C1944" s="15" t="s">
        <v>544</v>
      </c>
      <c r="D1944" s="5">
        <v>500</v>
      </c>
      <c r="E1944" s="101">
        <v>8940459</v>
      </c>
      <c r="F1944" s="15" t="s">
        <v>240</v>
      </c>
      <c r="G1944" s="183" t="s">
        <v>1097</v>
      </c>
    </row>
    <row r="1945" spans="1:7" x14ac:dyDescent="0.2">
      <c r="A1945" s="100">
        <v>9467798</v>
      </c>
      <c r="B1945" s="15" t="s">
        <v>1578</v>
      </c>
      <c r="C1945" s="15" t="s">
        <v>296</v>
      </c>
      <c r="D1945" s="5">
        <v>500</v>
      </c>
      <c r="E1945" s="101">
        <v>8940459</v>
      </c>
      <c r="F1945" s="15" t="s">
        <v>240</v>
      </c>
      <c r="G1945" s="183" t="s">
        <v>1097</v>
      </c>
    </row>
    <row r="1946" spans="1:7" x14ac:dyDescent="0.2">
      <c r="A1946" s="100">
        <v>9468573</v>
      </c>
      <c r="B1946" s="15" t="s">
        <v>2047</v>
      </c>
      <c r="C1946" s="15" t="s">
        <v>650</v>
      </c>
      <c r="D1946" s="5">
        <v>517</v>
      </c>
      <c r="E1946" s="101">
        <v>8940459</v>
      </c>
      <c r="F1946" s="15" t="s">
        <v>240</v>
      </c>
      <c r="G1946" s="183" t="s">
        <v>1100</v>
      </c>
    </row>
    <row r="1947" spans="1:7" x14ac:dyDescent="0.2">
      <c r="A1947" s="100">
        <v>9470072</v>
      </c>
      <c r="B1947" s="15" t="s">
        <v>3346</v>
      </c>
      <c r="C1947" s="15" t="s">
        <v>257</v>
      </c>
      <c r="D1947" s="5">
        <v>500</v>
      </c>
      <c r="E1947" s="101">
        <v>8940459</v>
      </c>
      <c r="F1947" s="15" t="s">
        <v>240</v>
      </c>
      <c r="G1947" s="183" t="s">
        <v>1097</v>
      </c>
    </row>
    <row r="1948" spans="1:7" x14ac:dyDescent="0.2">
      <c r="A1948" s="100">
        <v>9469464</v>
      </c>
      <c r="B1948" s="15" t="s">
        <v>2681</v>
      </c>
      <c r="C1948" s="15" t="s">
        <v>186</v>
      </c>
      <c r="D1948" s="5">
        <v>500</v>
      </c>
      <c r="E1948" s="101">
        <v>8940459</v>
      </c>
      <c r="F1948" s="15" t="s">
        <v>240</v>
      </c>
      <c r="G1948" s="183" t="s">
        <v>1093</v>
      </c>
    </row>
    <row r="1949" spans="1:7" x14ac:dyDescent="0.2">
      <c r="A1949" s="100">
        <v>9464248</v>
      </c>
      <c r="B1949" s="15" t="s">
        <v>3667</v>
      </c>
      <c r="C1949" s="15" t="s">
        <v>3668</v>
      </c>
      <c r="D1949" s="5">
        <v>500</v>
      </c>
      <c r="E1949" s="101">
        <v>8940459</v>
      </c>
      <c r="F1949" s="15" t="s">
        <v>240</v>
      </c>
      <c r="G1949" s="183" t="s">
        <v>1106</v>
      </c>
    </row>
    <row r="1950" spans="1:7" x14ac:dyDescent="0.2">
      <c r="A1950" s="100">
        <v>9464244</v>
      </c>
      <c r="B1950" s="15" t="s">
        <v>692</v>
      </c>
      <c r="C1950" s="15" t="s">
        <v>891</v>
      </c>
      <c r="D1950" s="5">
        <v>669</v>
      </c>
      <c r="E1950" s="101">
        <v>8940459</v>
      </c>
      <c r="F1950" s="15" t="s">
        <v>240</v>
      </c>
      <c r="G1950" s="183" t="s">
        <v>1108</v>
      </c>
    </row>
    <row r="1951" spans="1:7" x14ac:dyDescent="0.2">
      <c r="A1951" s="100">
        <v>9469830</v>
      </c>
      <c r="B1951" s="15" t="s">
        <v>2768</v>
      </c>
      <c r="C1951" s="15" t="s">
        <v>1672</v>
      </c>
      <c r="D1951" s="5">
        <v>500</v>
      </c>
      <c r="E1951" s="101">
        <v>8940459</v>
      </c>
      <c r="F1951" s="15" t="s">
        <v>240</v>
      </c>
      <c r="G1951" s="183" t="s">
        <v>1096</v>
      </c>
    </row>
    <row r="1952" spans="1:7" x14ac:dyDescent="0.2">
      <c r="A1952" s="100">
        <v>9469728</v>
      </c>
      <c r="B1952" s="15" t="s">
        <v>2790</v>
      </c>
      <c r="C1952" s="15" t="s">
        <v>572</v>
      </c>
      <c r="D1952" s="5">
        <v>500</v>
      </c>
      <c r="E1952" s="101">
        <v>8940459</v>
      </c>
      <c r="F1952" s="15" t="s">
        <v>240</v>
      </c>
      <c r="G1952" s="183" t="s">
        <v>1096</v>
      </c>
    </row>
    <row r="1953" spans="1:7" x14ac:dyDescent="0.2">
      <c r="A1953" s="100">
        <v>9461329</v>
      </c>
      <c r="B1953" s="15" t="s">
        <v>2790</v>
      </c>
      <c r="C1953" s="15" t="s">
        <v>1528</v>
      </c>
      <c r="D1953" s="5">
        <v>500</v>
      </c>
      <c r="E1953" s="101">
        <v>8940459</v>
      </c>
      <c r="F1953" s="15" t="s">
        <v>240</v>
      </c>
      <c r="G1953" s="183" t="s">
        <v>1108</v>
      </c>
    </row>
    <row r="1954" spans="1:7" x14ac:dyDescent="0.2">
      <c r="A1954" s="100">
        <v>9467019</v>
      </c>
      <c r="B1954" s="15" t="s">
        <v>1285</v>
      </c>
      <c r="C1954" s="15" t="s">
        <v>765</v>
      </c>
      <c r="D1954" s="5">
        <v>500</v>
      </c>
      <c r="E1954" s="101">
        <v>8940459</v>
      </c>
      <c r="F1954" s="15" t="s">
        <v>240</v>
      </c>
      <c r="G1954" s="183" t="s">
        <v>1091</v>
      </c>
    </row>
    <row r="1955" spans="1:7" x14ac:dyDescent="0.2">
      <c r="A1955" s="100">
        <v>9469847</v>
      </c>
      <c r="B1955" s="15" t="s">
        <v>2803</v>
      </c>
      <c r="C1955" s="15" t="s">
        <v>187</v>
      </c>
      <c r="D1955" s="5">
        <v>500</v>
      </c>
      <c r="E1955" s="101">
        <v>8940459</v>
      </c>
      <c r="F1955" s="15" t="s">
        <v>240</v>
      </c>
      <c r="G1955" s="183" t="s">
        <v>1100</v>
      </c>
    </row>
    <row r="1956" spans="1:7" x14ac:dyDescent="0.2">
      <c r="A1956" s="100">
        <v>9470248</v>
      </c>
      <c r="B1956" s="15" t="s">
        <v>3398</v>
      </c>
      <c r="C1956" s="15" t="s">
        <v>596</v>
      </c>
      <c r="D1956" s="5">
        <v>500</v>
      </c>
      <c r="E1956" s="101">
        <v>8940459</v>
      </c>
      <c r="F1956" s="15" t="s">
        <v>240</v>
      </c>
      <c r="G1956" s="183" t="s">
        <v>1100</v>
      </c>
    </row>
    <row r="1957" spans="1:7" x14ac:dyDescent="0.2">
      <c r="A1957" s="100">
        <v>9469829</v>
      </c>
      <c r="B1957" s="15" t="s">
        <v>2054</v>
      </c>
      <c r="C1957" s="15" t="s">
        <v>625</v>
      </c>
      <c r="D1957" s="5">
        <v>500</v>
      </c>
      <c r="E1957" s="101">
        <v>8940459</v>
      </c>
      <c r="F1957" s="15" t="s">
        <v>240</v>
      </c>
      <c r="G1957" s="183" t="s">
        <v>1097</v>
      </c>
    </row>
    <row r="1958" spans="1:7" x14ac:dyDescent="0.2">
      <c r="A1958" s="100">
        <v>9469462</v>
      </c>
      <c r="B1958" s="15" t="s">
        <v>2867</v>
      </c>
      <c r="C1958" s="15" t="s">
        <v>2351</v>
      </c>
      <c r="D1958" s="5">
        <v>500</v>
      </c>
      <c r="E1958" s="101">
        <v>8940459</v>
      </c>
      <c r="F1958" s="15" t="s">
        <v>240</v>
      </c>
      <c r="G1958" s="183" t="s">
        <v>1104</v>
      </c>
    </row>
    <row r="1959" spans="1:7" x14ac:dyDescent="0.2">
      <c r="A1959" s="100">
        <v>9467157</v>
      </c>
      <c r="B1959" s="15" t="s">
        <v>1297</v>
      </c>
      <c r="C1959" s="15" t="s">
        <v>1298</v>
      </c>
      <c r="D1959" s="5">
        <v>504</v>
      </c>
      <c r="E1959" s="101">
        <v>8940459</v>
      </c>
      <c r="F1959" s="15" t="s">
        <v>240</v>
      </c>
      <c r="G1959" s="183" t="s">
        <v>1093</v>
      </c>
    </row>
    <row r="1960" spans="1:7" x14ac:dyDescent="0.2">
      <c r="A1960" s="100">
        <v>9465933</v>
      </c>
      <c r="B1960" s="15" t="s">
        <v>904</v>
      </c>
      <c r="C1960" s="15" t="s">
        <v>905</v>
      </c>
      <c r="D1960" s="5">
        <v>691</v>
      </c>
      <c r="E1960" s="101">
        <v>8940459</v>
      </c>
      <c r="F1960" s="15" t="s">
        <v>240</v>
      </c>
      <c r="G1960" s="183" t="s">
        <v>1108</v>
      </c>
    </row>
    <row r="1961" spans="1:7" x14ac:dyDescent="0.2">
      <c r="A1961" s="100">
        <v>9456501</v>
      </c>
      <c r="B1961" s="15" t="s">
        <v>244</v>
      </c>
      <c r="C1961" s="15" t="s">
        <v>233</v>
      </c>
      <c r="D1961" s="5">
        <v>1730</v>
      </c>
      <c r="E1961" s="101">
        <v>8940459</v>
      </c>
      <c r="F1961" s="15" t="s">
        <v>240</v>
      </c>
      <c r="G1961" s="183" t="s">
        <v>1108</v>
      </c>
    </row>
    <row r="1962" spans="1:7" x14ac:dyDescent="0.2">
      <c r="A1962" s="100">
        <v>9465731</v>
      </c>
      <c r="B1962" s="15" t="s">
        <v>1053</v>
      </c>
      <c r="C1962" s="15" t="s">
        <v>1676</v>
      </c>
      <c r="D1962" s="5">
        <v>500</v>
      </c>
      <c r="E1962" s="101">
        <v>8940459</v>
      </c>
      <c r="F1962" s="15" t="s">
        <v>240</v>
      </c>
      <c r="G1962" s="183" t="s">
        <v>1097</v>
      </c>
    </row>
    <row r="1963" spans="1:7" x14ac:dyDescent="0.2">
      <c r="A1963" s="100">
        <v>9467665</v>
      </c>
      <c r="B1963" s="15" t="s">
        <v>3450</v>
      </c>
      <c r="C1963" s="15" t="s">
        <v>1205</v>
      </c>
      <c r="D1963" s="5">
        <v>500</v>
      </c>
      <c r="E1963" s="101">
        <v>8940459</v>
      </c>
      <c r="F1963" s="15" t="s">
        <v>240</v>
      </c>
      <c r="G1963" s="183" t="s">
        <v>1097</v>
      </c>
    </row>
    <row r="1964" spans="1:7" x14ac:dyDescent="0.2">
      <c r="A1964" s="100">
        <v>9461914</v>
      </c>
      <c r="B1964" s="15" t="s">
        <v>911</v>
      </c>
      <c r="C1964" s="15" t="s">
        <v>506</v>
      </c>
      <c r="D1964" s="5">
        <v>901</v>
      </c>
      <c r="E1964" s="101">
        <v>8940459</v>
      </c>
      <c r="F1964" s="15" t="s">
        <v>240</v>
      </c>
      <c r="G1964" s="183" t="s">
        <v>1108</v>
      </c>
    </row>
    <row r="1965" spans="1:7" x14ac:dyDescent="0.2">
      <c r="A1965" s="100">
        <v>9465408</v>
      </c>
      <c r="B1965" s="15" t="s">
        <v>912</v>
      </c>
      <c r="C1965" s="15" t="s">
        <v>913</v>
      </c>
      <c r="D1965" s="5">
        <v>530</v>
      </c>
      <c r="E1965" s="101">
        <v>8940459</v>
      </c>
      <c r="F1965" s="15" t="s">
        <v>240</v>
      </c>
      <c r="G1965" s="183" t="s">
        <v>1104</v>
      </c>
    </row>
    <row r="1966" spans="1:7" x14ac:dyDescent="0.2">
      <c r="A1966" s="100">
        <v>9463985</v>
      </c>
      <c r="B1966" s="15" t="s">
        <v>697</v>
      </c>
      <c r="C1966" s="15" t="s">
        <v>571</v>
      </c>
      <c r="D1966" s="5">
        <v>1129</v>
      </c>
      <c r="E1966" s="101">
        <v>8940459</v>
      </c>
      <c r="F1966" s="15" t="s">
        <v>240</v>
      </c>
      <c r="G1966" s="183" t="s">
        <v>1108</v>
      </c>
    </row>
    <row r="1967" spans="1:7" x14ac:dyDescent="0.2">
      <c r="A1967" s="100">
        <v>9464610</v>
      </c>
      <c r="B1967" s="15" t="s">
        <v>697</v>
      </c>
      <c r="C1967" s="15" t="s">
        <v>722</v>
      </c>
      <c r="D1967" s="5">
        <v>900</v>
      </c>
      <c r="E1967" s="101">
        <v>8940459</v>
      </c>
      <c r="F1967" s="15" t="s">
        <v>240</v>
      </c>
      <c r="G1967" s="183" t="s">
        <v>1100</v>
      </c>
    </row>
    <row r="1968" spans="1:7" x14ac:dyDescent="0.2">
      <c r="A1968" s="100">
        <v>9469243</v>
      </c>
      <c r="B1968" s="15" t="s">
        <v>1059</v>
      </c>
      <c r="C1968" s="15" t="s">
        <v>2584</v>
      </c>
      <c r="D1968" s="5">
        <v>500</v>
      </c>
      <c r="E1968" s="101">
        <v>8940459</v>
      </c>
      <c r="F1968" s="15" t="s">
        <v>240</v>
      </c>
      <c r="G1968" s="183" t="s">
        <v>1100</v>
      </c>
    </row>
    <row r="1969" spans="1:7" x14ac:dyDescent="0.2">
      <c r="A1969" s="100">
        <v>9469244</v>
      </c>
      <c r="B1969" s="15" t="s">
        <v>2970</v>
      </c>
      <c r="C1969" s="15" t="s">
        <v>2971</v>
      </c>
      <c r="D1969" s="5">
        <v>500</v>
      </c>
      <c r="E1969" s="101">
        <v>8940459</v>
      </c>
      <c r="F1969" s="15" t="s">
        <v>240</v>
      </c>
      <c r="G1969" s="183" t="s">
        <v>1096</v>
      </c>
    </row>
    <row r="1970" spans="1:7" x14ac:dyDescent="0.2">
      <c r="A1970" s="100">
        <v>9470048</v>
      </c>
      <c r="B1970" s="15" t="s">
        <v>2982</v>
      </c>
      <c r="C1970" s="15" t="s">
        <v>248</v>
      </c>
      <c r="D1970" s="5">
        <v>500</v>
      </c>
      <c r="E1970" s="101">
        <v>8940459</v>
      </c>
      <c r="F1970" s="15" t="s">
        <v>240</v>
      </c>
      <c r="G1970" s="183" t="s">
        <v>1106</v>
      </c>
    </row>
    <row r="1971" spans="1:7" x14ac:dyDescent="0.2">
      <c r="A1971" s="100">
        <v>9469245</v>
      </c>
      <c r="B1971" s="15" t="s">
        <v>3001</v>
      </c>
      <c r="C1971" s="15" t="s">
        <v>790</v>
      </c>
      <c r="D1971" s="5">
        <v>500</v>
      </c>
      <c r="E1971" s="101">
        <v>8940459</v>
      </c>
      <c r="F1971" s="15" t="s">
        <v>240</v>
      </c>
      <c r="G1971" s="183" t="s">
        <v>1106</v>
      </c>
    </row>
    <row r="1972" spans="1:7" x14ac:dyDescent="0.2">
      <c r="A1972" s="100">
        <v>9465144</v>
      </c>
      <c r="B1972" s="15" t="s">
        <v>3008</v>
      </c>
      <c r="C1972" s="15" t="s">
        <v>3009</v>
      </c>
      <c r="D1972" s="5">
        <v>500</v>
      </c>
      <c r="E1972" s="101">
        <v>8940459</v>
      </c>
      <c r="F1972" s="15" t="s">
        <v>240</v>
      </c>
      <c r="G1972" s="183" t="s">
        <v>1114</v>
      </c>
    </row>
    <row r="1973" spans="1:7" x14ac:dyDescent="0.2">
      <c r="A1973" s="100">
        <v>9470249</v>
      </c>
      <c r="B1973" s="15" t="s">
        <v>3474</v>
      </c>
      <c r="C1973" s="15" t="s">
        <v>207</v>
      </c>
      <c r="D1973" s="5">
        <v>500</v>
      </c>
      <c r="E1973" s="101">
        <v>8940459</v>
      </c>
      <c r="F1973" s="15" t="s">
        <v>240</v>
      </c>
      <c r="G1973" s="183" t="s">
        <v>1091</v>
      </c>
    </row>
    <row r="1974" spans="1:7" x14ac:dyDescent="0.2">
      <c r="A1974" s="100">
        <v>9468635</v>
      </c>
      <c r="B1974" s="15" t="s">
        <v>3476</v>
      </c>
      <c r="C1974" s="15" t="s">
        <v>3477</v>
      </c>
      <c r="D1974" s="5">
        <v>500</v>
      </c>
      <c r="E1974" s="101">
        <v>8940459</v>
      </c>
      <c r="F1974" s="15" t="s">
        <v>240</v>
      </c>
      <c r="G1974" s="183" t="s">
        <v>1093</v>
      </c>
    </row>
    <row r="1975" spans="1:7" x14ac:dyDescent="0.2">
      <c r="A1975" s="100">
        <v>9467161</v>
      </c>
      <c r="B1975" s="15" t="s">
        <v>1328</v>
      </c>
      <c r="C1975" s="15" t="s">
        <v>1730</v>
      </c>
      <c r="D1975" s="5">
        <v>500</v>
      </c>
      <c r="E1975" s="101">
        <v>8940459</v>
      </c>
      <c r="F1975" s="15" t="s">
        <v>240</v>
      </c>
      <c r="G1975" s="183" t="s">
        <v>1097</v>
      </c>
    </row>
    <row r="1976" spans="1:7" x14ac:dyDescent="0.2">
      <c r="A1976" s="100">
        <v>9465409</v>
      </c>
      <c r="B1976" s="15" t="s">
        <v>921</v>
      </c>
      <c r="C1976" s="15" t="s">
        <v>245</v>
      </c>
      <c r="D1976" s="5">
        <v>500</v>
      </c>
      <c r="E1976" s="101">
        <v>8940459</v>
      </c>
      <c r="F1976" s="15" t="s">
        <v>240</v>
      </c>
      <c r="G1976" s="183" t="s">
        <v>1114</v>
      </c>
    </row>
    <row r="1977" spans="1:7" x14ac:dyDescent="0.2">
      <c r="A1977" s="100">
        <v>9467519</v>
      </c>
      <c r="B1977" s="15" t="s">
        <v>1336</v>
      </c>
      <c r="C1977" s="15" t="s">
        <v>164</v>
      </c>
      <c r="D1977" s="5">
        <v>500</v>
      </c>
      <c r="E1977" s="101">
        <v>8940459</v>
      </c>
      <c r="F1977" s="15" t="s">
        <v>240</v>
      </c>
      <c r="G1977" s="183" t="s">
        <v>1100</v>
      </c>
    </row>
    <row r="1978" spans="1:7" x14ac:dyDescent="0.2">
      <c r="A1978" s="100">
        <v>9469977</v>
      </c>
      <c r="B1978" s="15" t="s">
        <v>1337</v>
      </c>
      <c r="C1978" s="15" t="s">
        <v>2050</v>
      </c>
      <c r="D1978" s="5">
        <v>500</v>
      </c>
      <c r="E1978" s="101">
        <v>8940459</v>
      </c>
      <c r="F1978" s="15" t="s">
        <v>240</v>
      </c>
      <c r="G1978" s="183" t="s">
        <v>1104</v>
      </c>
    </row>
    <row r="1979" spans="1:7" x14ac:dyDescent="0.2">
      <c r="A1979" s="100">
        <v>9467158</v>
      </c>
      <c r="B1979" s="15" t="s">
        <v>1337</v>
      </c>
      <c r="C1979" s="15" t="s">
        <v>242</v>
      </c>
      <c r="D1979" s="5">
        <v>500</v>
      </c>
      <c r="E1979" s="101">
        <v>8940459</v>
      </c>
      <c r="F1979" s="15" t="s">
        <v>240</v>
      </c>
      <c r="G1979" s="183" t="s">
        <v>1108</v>
      </c>
    </row>
    <row r="1980" spans="1:7" x14ac:dyDescent="0.2">
      <c r="A1980" s="100">
        <v>9464106</v>
      </c>
      <c r="B1980" s="15" t="s">
        <v>701</v>
      </c>
      <c r="C1980" s="15" t="s">
        <v>313</v>
      </c>
      <c r="D1980" s="5">
        <v>500</v>
      </c>
      <c r="E1980" s="101">
        <v>8940459</v>
      </c>
      <c r="F1980" s="15" t="s">
        <v>240</v>
      </c>
      <c r="G1980" s="183" t="s">
        <v>1091</v>
      </c>
    </row>
    <row r="1981" spans="1:7" x14ac:dyDescent="0.2">
      <c r="A1981" s="100">
        <v>9469246</v>
      </c>
      <c r="B1981" s="15" t="s">
        <v>3102</v>
      </c>
      <c r="C1981" s="15" t="s">
        <v>243</v>
      </c>
      <c r="D1981" s="5">
        <v>500</v>
      </c>
      <c r="E1981" s="101">
        <v>8940459</v>
      </c>
      <c r="F1981" s="15" t="s">
        <v>240</v>
      </c>
      <c r="G1981" s="183" t="s">
        <v>1097</v>
      </c>
    </row>
    <row r="1982" spans="1:7" x14ac:dyDescent="0.2">
      <c r="A1982" s="100">
        <v>9469740</v>
      </c>
      <c r="B1982" s="15" t="s">
        <v>3103</v>
      </c>
      <c r="C1982" s="15" t="s">
        <v>1971</v>
      </c>
      <c r="D1982" s="5">
        <v>500</v>
      </c>
      <c r="E1982" s="101">
        <v>8940459</v>
      </c>
      <c r="F1982" s="15" t="s">
        <v>240</v>
      </c>
      <c r="G1982" s="183" t="s">
        <v>1104</v>
      </c>
    </row>
    <row r="1983" spans="1:7" x14ac:dyDescent="0.2">
      <c r="A1983" s="100">
        <v>9467799</v>
      </c>
      <c r="B1983" s="15" t="s">
        <v>1344</v>
      </c>
      <c r="C1983" s="15" t="s">
        <v>239</v>
      </c>
      <c r="D1983" s="5">
        <v>500</v>
      </c>
      <c r="E1983" s="101">
        <v>8940459</v>
      </c>
      <c r="F1983" s="15" t="s">
        <v>240</v>
      </c>
      <c r="G1983" s="183" t="s">
        <v>1104</v>
      </c>
    </row>
    <row r="1984" spans="1:7" x14ac:dyDescent="0.2">
      <c r="A1984" s="100">
        <v>9467012</v>
      </c>
      <c r="B1984" s="15" t="s">
        <v>1345</v>
      </c>
      <c r="C1984" s="15" t="s">
        <v>1346</v>
      </c>
      <c r="D1984" s="5">
        <v>500</v>
      </c>
      <c r="E1984" s="101">
        <v>8940459</v>
      </c>
      <c r="F1984" s="15" t="s">
        <v>240</v>
      </c>
      <c r="G1984" s="183" t="s">
        <v>1091</v>
      </c>
    </row>
    <row r="1985" spans="1:7" x14ac:dyDescent="0.2">
      <c r="A1985" s="100">
        <v>9467666</v>
      </c>
      <c r="B1985" s="15" t="s">
        <v>1347</v>
      </c>
      <c r="C1985" s="15" t="s">
        <v>445</v>
      </c>
      <c r="D1985" s="5">
        <v>500</v>
      </c>
      <c r="E1985" s="101">
        <v>8940459</v>
      </c>
      <c r="F1985" s="15" t="s">
        <v>240</v>
      </c>
      <c r="G1985" s="183" t="s">
        <v>1096</v>
      </c>
    </row>
    <row r="1986" spans="1:7" x14ac:dyDescent="0.2">
      <c r="A1986" s="100">
        <v>7525173</v>
      </c>
      <c r="B1986" s="15" t="s">
        <v>1082</v>
      </c>
      <c r="C1986" s="15" t="s">
        <v>253</v>
      </c>
      <c r="D1986" s="5">
        <v>1931</v>
      </c>
      <c r="E1986" s="101">
        <v>8940459</v>
      </c>
      <c r="F1986" s="15" t="s">
        <v>240</v>
      </c>
      <c r="G1986" s="183" t="s">
        <v>1104</v>
      </c>
    </row>
    <row r="1987" spans="1:7" x14ac:dyDescent="0.2">
      <c r="A1987" s="100">
        <v>9460201</v>
      </c>
      <c r="B1987" s="15" t="s">
        <v>3591</v>
      </c>
      <c r="C1987" s="15" t="s">
        <v>3592</v>
      </c>
      <c r="D1987" s="5">
        <v>1276</v>
      </c>
      <c r="E1987" s="101">
        <v>8940459</v>
      </c>
      <c r="F1987" s="15" t="s">
        <v>240</v>
      </c>
      <c r="G1987" s="183" t="s">
        <v>1108</v>
      </c>
    </row>
    <row r="1988" spans="1:7" x14ac:dyDescent="0.2">
      <c r="A1988" s="100">
        <v>9470234</v>
      </c>
      <c r="B1988" s="15" t="s">
        <v>3529</v>
      </c>
      <c r="C1988" s="15" t="s">
        <v>3530</v>
      </c>
      <c r="D1988" s="5">
        <v>500</v>
      </c>
      <c r="E1988" s="101">
        <v>8940459</v>
      </c>
      <c r="F1988" s="15" t="s">
        <v>240</v>
      </c>
      <c r="G1988" s="183" t="s">
        <v>1100</v>
      </c>
    </row>
    <row r="1989" spans="1:7" x14ac:dyDescent="0.2">
      <c r="A1989" s="100">
        <v>9463991</v>
      </c>
      <c r="B1989" s="15" t="s">
        <v>703</v>
      </c>
      <c r="C1989" s="15" t="s">
        <v>548</v>
      </c>
      <c r="D1989" s="5">
        <v>511</v>
      </c>
      <c r="E1989" s="101">
        <v>8940459</v>
      </c>
      <c r="F1989" s="15" t="s">
        <v>240</v>
      </c>
      <c r="G1989" s="183" t="s">
        <v>1108</v>
      </c>
    </row>
    <row r="1990" spans="1:7" x14ac:dyDescent="0.2">
      <c r="A1990" s="100">
        <v>9470511</v>
      </c>
      <c r="B1990" s="15" t="s">
        <v>3611</v>
      </c>
      <c r="C1990" s="15" t="s">
        <v>790</v>
      </c>
      <c r="D1990" s="5">
        <v>500</v>
      </c>
      <c r="E1990" s="101">
        <v>8940655</v>
      </c>
      <c r="F1990" s="15" t="s">
        <v>600</v>
      </c>
      <c r="G1990" s="183" t="s">
        <v>1096</v>
      </c>
    </row>
    <row r="1991" spans="1:7" x14ac:dyDescent="0.2">
      <c r="A1991" s="100">
        <v>9463563</v>
      </c>
      <c r="B1991" s="15" t="s">
        <v>2126</v>
      </c>
      <c r="C1991" s="15" t="s">
        <v>2127</v>
      </c>
      <c r="D1991" s="5">
        <v>500</v>
      </c>
      <c r="E1991" s="101">
        <v>8940655</v>
      </c>
      <c r="F1991" s="15" t="s">
        <v>600</v>
      </c>
      <c r="G1991" s="183" t="s">
        <v>1091</v>
      </c>
    </row>
    <row r="1992" spans="1:7" x14ac:dyDescent="0.2">
      <c r="A1992" s="100">
        <v>9466269</v>
      </c>
      <c r="B1992" s="15" t="s">
        <v>3612</v>
      </c>
      <c r="C1992" s="15" t="s">
        <v>3613</v>
      </c>
      <c r="D1992" s="5">
        <v>500</v>
      </c>
      <c r="E1992" s="101">
        <v>8940655</v>
      </c>
      <c r="F1992" s="15" t="s">
        <v>600</v>
      </c>
      <c r="G1992" s="183" t="s">
        <v>1114</v>
      </c>
    </row>
    <row r="1993" spans="1:7" x14ac:dyDescent="0.2">
      <c r="A1993" s="100">
        <v>9466270</v>
      </c>
      <c r="B1993" s="15" t="s">
        <v>3614</v>
      </c>
      <c r="C1993" s="15" t="s">
        <v>3615</v>
      </c>
      <c r="D1993" s="5">
        <v>500</v>
      </c>
      <c r="E1993" s="101">
        <v>8940655</v>
      </c>
      <c r="F1993" s="15" t="s">
        <v>600</v>
      </c>
      <c r="G1993" s="183" t="s">
        <v>1100</v>
      </c>
    </row>
    <row r="1994" spans="1:7" x14ac:dyDescent="0.2">
      <c r="A1994" s="100">
        <v>9464828</v>
      </c>
      <c r="B1994" s="15" t="s">
        <v>220</v>
      </c>
      <c r="C1994" s="15" t="s">
        <v>1801</v>
      </c>
      <c r="D1994" s="5">
        <v>500</v>
      </c>
      <c r="E1994" s="101">
        <v>8940655</v>
      </c>
      <c r="F1994" s="15" t="s">
        <v>600</v>
      </c>
      <c r="G1994" s="183" t="s">
        <v>1097</v>
      </c>
    </row>
    <row r="1995" spans="1:7" x14ac:dyDescent="0.2">
      <c r="A1995" s="100">
        <v>9455079</v>
      </c>
      <c r="B1995" s="15" t="s">
        <v>220</v>
      </c>
      <c r="C1995" s="15" t="s">
        <v>2107</v>
      </c>
      <c r="D1995" s="5">
        <v>578</v>
      </c>
      <c r="E1995" s="101">
        <v>8940655</v>
      </c>
      <c r="F1995" s="15" t="s">
        <v>600</v>
      </c>
      <c r="G1995" s="183" t="s">
        <v>1106</v>
      </c>
    </row>
    <row r="1996" spans="1:7" x14ac:dyDescent="0.2">
      <c r="A1996" s="100">
        <v>9469949</v>
      </c>
      <c r="B1996" s="15" t="s">
        <v>2139</v>
      </c>
      <c r="C1996" s="15" t="s">
        <v>610</v>
      </c>
      <c r="D1996" s="5">
        <v>520</v>
      </c>
      <c r="E1996" s="101">
        <v>8940655</v>
      </c>
      <c r="F1996" s="15" t="s">
        <v>600</v>
      </c>
      <c r="G1996" s="183" t="s">
        <v>1106</v>
      </c>
    </row>
    <row r="1997" spans="1:7" x14ac:dyDescent="0.2">
      <c r="A1997" s="100">
        <v>9469987</v>
      </c>
      <c r="B1997" s="15" t="s">
        <v>2146</v>
      </c>
      <c r="C1997" s="15" t="s">
        <v>188</v>
      </c>
      <c r="D1997" s="5">
        <v>500</v>
      </c>
      <c r="E1997" s="101">
        <v>8940655</v>
      </c>
      <c r="F1997" s="15" t="s">
        <v>600</v>
      </c>
      <c r="G1997" s="183" t="s">
        <v>1097</v>
      </c>
    </row>
    <row r="1998" spans="1:7" x14ac:dyDescent="0.2">
      <c r="A1998" s="100">
        <v>9466414</v>
      </c>
      <c r="B1998" s="15" t="s">
        <v>931</v>
      </c>
      <c r="C1998" s="15" t="s">
        <v>176</v>
      </c>
      <c r="D1998" s="5">
        <v>607</v>
      </c>
      <c r="E1998" s="101">
        <v>8940655</v>
      </c>
      <c r="F1998" s="15" t="s">
        <v>600</v>
      </c>
      <c r="G1998" s="183" t="s">
        <v>1097</v>
      </c>
    </row>
    <row r="1999" spans="1:7" x14ac:dyDescent="0.2">
      <c r="A1999" s="100">
        <v>9464542</v>
      </c>
      <c r="B1999" s="15" t="s">
        <v>931</v>
      </c>
      <c r="C1999" s="15" t="s">
        <v>281</v>
      </c>
      <c r="D1999" s="5">
        <v>500</v>
      </c>
      <c r="E1999" s="101">
        <v>8940655</v>
      </c>
      <c r="F1999" s="15" t="s">
        <v>600</v>
      </c>
      <c r="G1999" s="183" t="s">
        <v>1100</v>
      </c>
    </row>
    <row r="2000" spans="1:7" x14ac:dyDescent="0.2">
      <c r="A2000" s="100">
        <v>9470523</v>
      </c>
      <c r="B2000" s="15" t="s">
        <v>3626</v>
      </c>
      <c r="C2000" s="15" t="s">
        <v>1248</v>
      </c>
      <c r="D2000" s="5">
        <v>500</v>
      </c>
      <c r="E2000" s="101">
        <v>8940655</v>
      </c>
      <c r="F2000" s="15" t="s">
        <v>600</v>
      </c>
      <c r="G2000" s="183" t="s">
        <v>1097</v>
      </c>
    </row>
    <row r="2001" spans="1:7" x14ac:dyDescent="0.2">
      <c r="A2001" s="100">
        <v>9470021</v>
      </c>
      <c r="B2001" s="15" t="s">
        <v>2290</v>
      </c>
      <c r="C2001" s="15" t="s">
        <v>2291</v>
      </c>
      <c r="D2001" s="5">
        <v>500</v>
      </c>
      <c r="E2001" s="101">
        <v>8940655</v>
      </c>
      <c r="F2001" s="15" t="s">
        <v>600</v>
      </c>
      <c r="G2001" s="183" t="s">
        <v>1096</v>
      </c>
    </row>
    <row r="2002" spans="1:7" x14ac:dyDescent="0.2">
      <c r="A2002" s="100">
        <v>9463562</v>
      </c>
      <c r="B2002" s="15" t="s">
        <v>743</v>
      </c>
      <c r="C2002" s="15" t="s">
        <v>744</v>
      </c>
      <c r="D2002" s="5">
        <v>836</v>
      </c>
      <c r="E2002" s="101">
        <v>8940655</v>
      </c>
      <c r="F2002" s="15" t="s">
        <v>600</v>
      </c>
      <c r="G2002" s="183" t="s">
        <v>1100</v>
      </c>
    </row>
    <row r="2003" spans="1:7" x14ac:dyDescent="0.2">
      <c r="A2003" s="100">
        <v>9470524</v>
      </c>
      <c r="B2003" s="15" t="s">
        <v>1139</v>
      </c>
      <c r="C2003" s="15" t="s">
        <v>3636</v>
      </c>
      <c r="D2003" s="5">
        <v>500</v>
      </c>
      <c r="E2003" s="101">
        <v>8940655</v>
      </c>
      <c r="F2003" s="15" t="s">
        <v>600</v>
      </c>
      <c r="G2003" s="183" t="s">
        <v>1104</v>
      </c>
    </row>
    <row r="2004" spans="1:7" x14ac:dyDescent="0.2">
      <c r="A2004" s="100">
        <v>9470525</v>
      </c>
      <c r="B2004" s="15" t="s">
        <v>1139</v>
      </c>
      <c r="C2004" s="15" t="s">
        <v>3637</v>
      </c>
      <c r="D2004" s="5">
        <v>500</v>
      </c>
      <c r="E2004" s="101">
        <v>8940655</v>
      </c>
      <c r="F2004" s="15" t="s">
        <v>600</v>
      </c>
      <c r="G2004" s="183" t="s">
        <v>1106</v>
      </c>
    </row>
    <row r="2005" spans="1:7" x14ac:dyDescent="0.2">
      <c r="A2005" s="100">
        <v>9470022</v>
      </c>
      <c r="B2005" s="15" t="s">
        <v>2343</v>
      </c>
      <c r="C2005" s="15" t="s">
        <v>2184</v>
      </c>
      <c r="D2005" s="5">
        <v>500</v>
      </c>
      <c r="E2005" s="101">
        <v>8940655</v>
      </c>
      <c r="F2005" s="15" t="s">
        <v>600</v>
      </c>
      <c r="G2005" s="183" t="s">
        <v>1096</v>
      </c>
    </row>
    <row r="2006" spans="1:7" x14ac:dyDescent="0.2">
      <c r="A2006" s="100">
        <v>9470023</v>
      </c>
      <c r="B2006" s="15" t="s">
        <v>1214</v>
      </c>
      <c r="C2006" s="15" t="s">
        <v>572</v>
      </c>
      <c r="D2006" s="5">
        <v>500</v>
      </c>
      <c r="E2006" s="101">
        <v>8940655</v>
      </c>
      <c r="F2006" s="15" t="s">
        <v>600</v>
      </c>
      <c r="G2006" s="183" t="s">
        <v>1104</v>
      </c>
    </row>
    <row r="2007" spans="1:7" x14ac:dyDescent="0.2">
      <c r="A2007" s="100">
        <v>9470026</v>
      </c>
      <c r="B2007" s="15" t="s">
        <v>2374</v>
      </c>
      <c r="C2007" s="15" t="s">
        <v>2375</v>
      </c>
      <c r="D2007" s="5">
        <v>500</v>
      </c>
      <c r="E2007" s="101">
        <v>8940655</v>
      </c>
      <c r="F2007" s="15" t="s">
        <v>600</v>
      </c>
      <c r="G2007" s="183" t="s">
        <v>1096</v>
      </c>
    </row>
    <row r="2008" spans="1:7" x14ac:dyDescent="0.2">
      <c r="A2008" s="100">
        <v>9470025</v>
      </c>
      <c r="B2008" s="15" t="s">
        <v>2374</v>
      </c>
      <c r="C2008" s="15" t="s">
        <v>2376</v>
      </c>
      <c r="D2008" s="5">
        <v>500</v>
      </c>
      <c r="E2008" s="101">
        <v>8940655</v>
      </c>
      <c r="F2008" s="15" t="s">
        <v>600</v>
      </c>
      <c r="G2008" s="183" t="s">
        <v>1100</v>
      </c>
    </row>
    <row r="2009" spans="1:7" x14ac:dyDescent="0.2">
      <c r="A2009" s="100">
        <v>9470027</v>
      </c>
      <c r="B2009" s="15" t="s">
        <v>853</v>
      </c>
      <c r="C2009" s="15" t="s">
        <v>169</v>
      </c>
      <c r="D2009" s="5">
        <v>500</v>
      </c>
      <c r="E2009" s="101">
        <v>8940655</v>
      </c>
      <c r="F2009" s="15" t="s">
        <v>600</v>
      </c>
      <c r="G2009" s="183" t="s">
        <v>1096</v>
      </c>
    </row>
    <row r="2010" spans="1:7" x14ac:dyDescent="0.2">
      <c r="A2010" s="100">
        <v>9470028</v>
      </c>
      <c r="B2010" s="15" t="s">
        <v>2424</v>
      </c>
      <c r="C2010" s="15" t="s">
        <v>2425</v>
      </c>
      <c r="D2010" s="5">
        <v>500</v>
      </c>
      <c r="E2010" s="101">
        <v>8940655</v>
      </c>
      <c r="F2010" s="15" t="s">
        <v>600</v>
      </c>
      <c r="G2010" s="183" t="s">
        <v>1104</v>
      </c>
    </row>
    <row r="2011" spans="1:7" x14ac:dyDescent="0.2">
      <c r="A2011" s="100">
        <v>9460877</v>
      </c>
      <c r="B2011" s="15" t="s">
        <v>457</v>
      </c>
      <c r="C2011" s="15" t="s">
        <v>982</v>
      </c>
      <c r="D2011" s="5">
        <v>500</v>
      </c>
      <c r="E2011" s="101">
        <v>8940655</v>
      </c>
      <c r="F2011" s="15" t="s">
        <v>600</v>
      </c>
      <c r="G2011" s="183" t="s">
        <v>1108</v>
      </c>
    </row>
    <row r="2012" spans="1:7" x14ac:dyDescent="0.2">
      <c r="A2012" s="100">
        <v>9460876</v>
      </c>
      <c r="B2012" s="15" t="s">
        <v>457</v>
      </c>
      <c r="C2012" s="15" t="s">
        <v>444</v>
      </c>
      <c r="D2012" s="5">
        <v>1109</v>
      </c>
      <c r="E2012" s="101">
        <v>8940655</v>
      </c>
      <c r="F2012" s="15" t="s">
        <v>600</v>
      </c>
      <c r="G2012" s="183" t="s">
        <v>1108</v>
      </c>
    </row>
    <row r="2013" spans="1:7" x14ac:dyDescent="0.2">
      <c r="A2013" s="100">
        <v>9470187</v>
      </c>
      <c r="B2013" s="15" t="s">
        <v>3250</v>
      </c>
      <c r="C2013" s="15" t="s">
        <v>617</v>
      </c>
      <c r="D2013" s="5">
        <v>500</v>
      </c>
      <c r="E2013" s="101">
        <v>8940655</v>
      </c>
      <c r="F2013" s="15" t="s">
        <v>600</v>
      </c>
      <c r="G2013" s="183" t="s">
        <v>1093</v>
      </c>
    </row>
    <row r="2014" spans="1:7" x14ac:dyDescent="0.2">
      <c r="A2014" s="100">
        <v>9470029</v>
      </c>
      <c r="B2014" s="15" t="s">
        <v>2450</v>
      </c>
      <c r="C2014" s="15" t="s">
        <v>2451</v>
      </c>
      <c r="D2014" s="5">
        <v>500</v>
      </c>
      <c r="E2014" s="101">
        <v>8940655</v>
      </c>
      <c r="F2014" s="15" t="s">
        <v>600</v>
      </c>
      <c r="G2014" s="183" t="s">
        <v>1096</v>
      </c>
    </row>
    <row r="2015" spans="1:7" x14ac:dyDescent="0.2">
      <c r="A2015" s="100">
        <v>9460880</v>
      </c>
      <c r="B2015" s="15" t="s">
        <v>458</v>
      </c>
      <c r="C2015" s="15" t="s">
        <v>459</v>
      </c>
      <c r="D2015" s="5">
        <v>638</v>
      </c>
      <c r="E2015" s="101">
        <v>8940655</v>
      </c>
      <c r="F2015" s="15" t="s">
        <v>600</v>
      </c>
      <c r="G2015" s="183" t="s">
        <v>1091</v>
      </c>
    </row>
    <row r="2016" spans="1:7" x14ac:dyDescent="0.2">
      <c r="A2016" s="100">
        <v>9464556</v>
      </c>
      <c r="B2016" s="15" t="s">
        <v>945</v>
      </c>
      <c r="C2016" s="15" t="s">
        <v>370</v>
      </c>
      <c r="D2016" s="5">
        <v>621</v>
      </c>
      <c r="E2016" s="101">
        <v>8940655</v>
      </c>
      <c r="F2016" s="15" t="s">
        <v>600</v>
      </c>
      <c r="G2016" s="183" t="s">
        <v>1091</v>
      </c>
    </row>
    <row r="2017" spans="1:7" x14ac:dyDescent="0.2">
      <c r="A2017" s="100">
        <v>9457171</v>
      </c>
      <c r="B2017" s="15" t="s">
        <v>216</v>
      </c>
      <c r="C2017" s="15" t="s">
        <v>217</v>
      </c>
      <c r="D2017" s="5">
        <v>1793</v>
      </c>
      <c r="E2017" s="101">
        <v>8940655</v>
      </c>
      <c r="F2017" s="15" t="s">
        <v>600</v>
      </c>
      <c r="G2017" s="183" t="s">
        <v>1106</v>
      </c>
    </row>
    <row r="2018" spans="1:7" x14ac:dyDescent="0.2">
      <c r="A2018" s="100">
        <v>9464412</v>
      </c>
      <c r="B2018" s="15" t="s">
        <v>216</v>
      </c>
      <c r="C2018" s="15" t="s">
        <v>1025</v>
      </c>
      <c r="D2018" s="5">
        <v>546</v>
      </c>
      <c r="E2018" s="101">
        <v>8940655</v>
      </c>
      <c r="F2018" s="15" t="s">
        <v>600</v>
      </c>
      <c r="G2018" s="183" t="s">
        <v>1096</v>
      </c>
    </row>
    <row r="2019" spans="1:7" x14ac:dyDescent="0.2">
      <c r="A2019" s="100">
        <v>9470030</v>
      </c>
      <c r="B2019" s="15" t="s">
        <v>2523</v>
      </c>
      <c r="C2019" s="15" t="s">
        <v>2524</v>
      </c>
      <c r="D2019" s="5">
        <v>500</v>
      </c>
      <c r="E2019" s="101">
        <v>8940655</v>
      </c>
      <c r="F2019" s="15" t="s">
        <v>600</v>
      </c>
      <c r="G2019" s="183" t="s">
        <v>1100</v>
      </c>
    </row>
    <row r="2020" spans="1:7" x14ac:dyDescent="0.2">
      <c r="A2020" s="100">
        <v>9463565</v>
      </c>
      <c r="B2020" s="15" t="s">
        <v>2091</v>
      </c>
      <c r="C2020" s="15" t="s">
        <v>205</v>
      </c>
      <c r="D2020" s="5">
        <v>500</v>
      </c>
      <c r="E2020" s="101">
        <v>8940655</v>
      </c>
      <c r="F2020" s="15" t="s">
        <v>600</v>
      </c>
      <c r="G2020" s="183" t="s">
        <v>1106</v>
      </c>
    </row>
    <row r="2021" spans="1:7" x14ac:dyDescent="0.2">
      <c r="A2021" s="100">
        <v>9468567</v>
      </c>
      <c r="B2021" s="15" t="s">
        <v>2044</v>
      </c>
      <c r="C2021" s="15" t="s">
        <v>2045</v>
      </c>
      <c r="D2021" s="5">
        <v>534</v>
      </c>
      <c r="E2021" s="101">
        <v>8940655</v>
      </c>
      <c r="F2021" s="15" t="s">
        <v>600</v>
      </c>
      <c r="G2021" s="183" t="s">
        <v>1104</v>
      </c>
    </row>
    <row r="2022" spans="1:7" x14ac:dyDescent="0.2">
      <c r="A2022" s="100">
        <v>9470522</v>
      </c>
      <c r="B2022" s="15" t="s">
        <v>3660</v>
      </c>
      <c r="C2022" s="15" t="s">
        <v>445</v>
      </c>
      <c r="D2022" s="5">
        <v>500</v>
      </c>
      <c r="E2022" s="101">
        <v>8940655</v>
      </c>
      <c r="F2022" s="15" t="s">
        <v>600</v>
      </c>
      <c r="G2022" s="183" t="s">
        <v>1104</v>
      </c>
    </row>
    <row r="2023" spans="1:7" x14ac:dyDescent="0.2">
      <c r="A2023" s="100">
        <v>9464576</v>
      </c>
      <c r="B2023" s="15" t="s">
        <v>3661</v>
      </c>
      <c r="C2023" s="15" t="s">
        <v>3662</v>
      </c>
      <c r="D2023" s="5">
        <v>500</v>
      </c>
      <c r="E2023" s="101">
        <v>8940655</v>
      </c>
      <c r="F2023" s="15" t="s">
        <v>600</v>
      </c>
      <c r="G2023" s="183" t="s">
        <v>1091</v>
      </c>
    </row>
    <row r="2024" spans="1:7" x14ac:dyDescent="0.2">
      <c r="A2024" s="100">
        <v>9470512</v>
      </c>
      <c r="B2024" s="15" t="s">
        <v>3663</v>
      </c>
      <c r="C2024" s="15" t="s">
        <v>266</v>
      </c>
      <c r="D2024" s="5">
        <v>500</v>
      </c>
      <c r="E2024" s="101">
        <v>8940655</v>
      </c>
      <c r="F2024" s="15" t="s">
        <v>600</v>
      </c>
      <c r="G2024" s="183" t="s">
        <v>1096</v>
      </c>
    </row>
    <row r="2025" spans="1:7" x14ac:dyDescent="0.2">
      <c r="A2025" s="100">
        <v>9468743</v>
      </c>
      <c r="B2025" s="15" t="s">
        <v>3337</v>
      </c>
      <c r="C2025" s="15" t="s">
        <v>184</v>
      </c>
      <c r="D2025" s="5">
        <v>566</v>
      </c>
      <c r="E2025" s="101">
        <v>8940655</v>
      </c>
      <c r="F2025" s="15" t="s">
        <v>600</v>
      </c>
      <c r="G2025" s="183" t="s">
        <v>1093</v>
      </c>
    </row>
    <row r="2026" spans="1:7" x14ac:dyDescent="0.2">
      <c r="A2026" s="100">
        <v>9468742</v>
      </c>
      <c r="B2026" s="15" t="s">
        <v>3337</v>
      </c>
      <c r="C2026" s="15" t="s">
        <v>255</v>
      </c>
      <c r="D2026" s="5">
        <v>537</v>
      </c>
      <c r="E2026" s="101">
        <v>8940655</v>
      </c>
      <c r="F2026" s="15" t="s">
        <v>600</v>
      </c>
      <c r="G2026" s="183" t="s">
        <v>1097</v>
      </c>
    </row>
    <row r="2027" spans="1:7" x14ac:dyDescent="0.2">
      <c r="A2027" s="100">
        <v>9140944</v>
      </c>
      <c r="B2027" s="15" t="s">
        <v>1275</v>
      </c>
      <c r="C2027" s="15" t="s">
        <v>196</v>
      </c>
      <c r="D2027" s="5">
        <v>1641</v>
      </c>
      <c r="E2027" s="101">
        <v>8940655</v>
      </c>
      <c r="F2027" s="15" t="s">
        <v>600</v>
      </c>
      <c r="G2027" s="183" t="s">
        <v>1132</v>
      </c>
    </row>
    <row r="2028" spans="1:7" x14ac:dyDescent="0.2">
      <c r="A2028" s="100">
        <v>9459860</v>
      </c>
      <c r="B2028" s="15" t="s">
        <v>1044</v>
      </c>
      <c r="C2028" s="15" t="s">
        <v>178</v>
      </c>
      <c r="D2028" s="5">
        <v>595</v>
      </c>
      <c r="E2028" s="101">
        <v>8940655</v>
      </c>
      <c r="F2028" s="15" t="s">
        <v>600</v>
      </c>
      <c r="G2028" s="183" t="s">
        <v>1114</v>
      </c>
    </row>
    <row r="2029" spans="1:7" x14ac:dyDescent="0.2">
      <c r="A2029" s="100">
        <v>9470549</v>
      </c>
      <c r="B2029" s="15" t="s">
        <v>3669</v>
      </c>
      <c r="C2029" s="15" t="s">
        <v>3670</v>
      </c>
      <c r="D2029" s="5">
        <v>500</v>
      </c>
      <c r="E2029" s="101">
        <v>8940655</v>
      </c>
      <c r="F2029" s="15" t="s">
        <v>600</v>
      </c>
      <c r="G2029" s="183" t="s">
        <v>1097</v>
      </c>
    </row>
    <row r="2030" spans="1:7" x14ac:dyDescent="0.2">
      <c r="A2030" s="100">
        <v>9470189</v>
      </c>
      <c r="B2030" s="15" t="s">
        <v>3375</v>
      </c>
      <c r="C2030" s="15" t="s">
        <v>1350</v>
      </c>
      <c r="D2030" s="5">
        <v>500</v>
      </c>
      <c r="E2030" s="101">
        <v>8940655</v>
      </c>
      <c r="F2030" s="15" t="s">
        <v>600</v>
      </c>
      <c r="G2030" s="183" t="s">
        <v>1097</v>
      </c>
    </row>
    <row r="2031" spans="1:7" x14ac:dyDescent="0.2">
      <c r="A2031" s="100">
        <v>9464539</v>
      </c>
      <c r="B2031" s="15" t="s">
        <v>693</v>
      </c>
      <c r="C2031" s="15" t="s">
        <v>694</v>
      </c>
      <c r="D2031" s="5">
        <v>1021</v>
      </c>
      <c r="E2031" s="101">
        <v>8940655</v>
      </c>
      <c r="F2031" s="15" t="s">
        <v>600</v>
      </c>
      <c r="G2031" s="183" t="s">
        <v>1114</v>
      </c>
    </row>
    <row r="2032" spans="1:7" x14ac:dyDescent="0.2">
      <c r="A2032" s="100">
        <v>9470538</v>
      </c>
      <c r="B2032" s="15" t="s">
        <v>3677</v>
      </c>
      <c r="C2032" s="15" t="s">
        <v>790</v>
      </c>
      <c r="D2032" s="5">
        <v>500</v>
      </c>
      <c r="E2032" s="101">
        <v>8940655</v>
      </c>
      <c r="F2032" s="15" t="s">
        <v>600</v>
      </c>
      <c r="G2032" s="183" t="s">
        <v>1104</v>
      </c>
    </row>
    <row r="2033" spans="1:7" x14ac:dyDescent="0.2">
      <c r="A2033" s="100">
        <v>9470521</v>
      </c>
      <c r="B2033" s="15" t="s">
        <v>3681</v>
      </c>
      <c r="C2033" s="15" t="s">
        <v>3682</v>
      </c>
      <c r="D2033" s="5">
        <v>500</v>
      </c>
      <c r="E2033" s="101">
        <v>8940655</v>
      </c>
      <c r="F2033" s="15" t="s">
        <v>600</v>
      </c>
      <c r="G2033" s="183" t="s">
        <v>1104</v>
      </c>
    </row>
    <row r="2034" spans="1:7" x14ac:dyDescent="0.2">
      <c r="A2034" s="100">
        <v>9448528</v>
      </c>
      <c r="B2034" s="15" t="s">
        <v>355</v>
      </c>
      <c r="C2034" s="15" t="s">
        <v>444</v>
      </c>
      <c r="D2034" s="5">
        <v>1489</v>
      </c>
      <c r="E2034" s="101">
        <v>8940655</v>
      </c>
      <c r="F2034" s="15" t="s">
        <v>600</v>
      </c>
      <c r="G2034" s="183" t="s">
        <v>1102</v>
      </c>
    </row>
    <row r="2035" spans="1:7" x14ac:dyDescent="0.2">
      <c r="A2035" s="100">
        <v>9470550</v>
      </c>
      <c r="B2035" s="15" t="s">
        <v>3689</v>
      </c>
      <c r="C2035" s="15" t="s">
        <v>3690</v>
      </c>
      <c r="D2035" s="5">
        <v>500</v>
      </c>
      <c r="E2035" s="101">
        <v>8940655</v>
      </c>
      <c r="F2035" s="15" t="s">
        <v>600</v>
      </c>
      <c r="G2035" s="183" t="s">
        <v>1091</v>
      </c>
    </row>
    <row r="2036" spans="1:7" x14ac:dyDescent="0.2">
      <c r="A2036" s="100">
        <v>9470516</v>
      </c>
      <c r="B2036" s="15" t="s">
        <v>3693</v>
      </c>
      <c r="C2036" s="15" t="s">
        <v>2841</v>
      </c>
      <c r="D2036" s="5">
        <v>500</v>
      </c>
      <c r="E2036" s="101">
        <v>8940655</v>
      </c>
      <c r="F2036" s="15" t="s">
        <v>600</v>
      </c>
      <c r="G2036" s="183" t="s">
        <v>1091</v>
      </c>
    </row>
    <row r="2037" spans="1:7" x14ac:dyDescent="0.2">
      <c r="A2037" s="100">
        <v>9470515</v>
      </c>
      <c r="B2037" s="15" t="s">
        <v>3694</v>
      </c>
      <c r="C2037" s="15" t="s">
        <v>231</v>
      </c>
      <c r="D2037" s="5">
        <v>500</v>
      </c>
      <c r="E2037" s="101">
        <v>8940655</v>
      </c>
      <c r="F2037" s="15" t="s">
        <v>600</v>
      </c>
      <c r="G2037" s="183" t="s">
        <v>1106</v>
      </c>
    </row>
    <row r="2038" spans="1:7" x14ac:dyDescent="0.2">
      <c r="A2038" s="100">
        <v>9470513</v>
      </c>
      <c r="B2038" s="15" t="s">
        <v>3694</v>
      </c>
      <c r="C2038" s="15" t="s">
        <v>445</v>
      </c>
      <c r="D2038" s="5">
        <v>500</v>
      </c>
      <c r="E2038" s="101">
        <v>8940655</v>
      </c>
      <c r="F2038" s="15" t="s">
        <v>600</v>
      </c>
      <c r="G2038" s="183" t="s">
        <v>1091</v>
      </c>
    </row>
    <row r="2039" spans="1:7" x14ac:dyDescent="0.2">
      <c r="A2039" s="100">
        <v>9467961</v>
      </c>
      <c r="B2039" s="15" t="s">
        <v>1906</v>
      </c>
      <c r="C2039" s="15" t="s">
        <v>254</v>
      </c>
      <c r="D2039" s="5">
        <v>640</v>
      </c>
      <c r="E2039" s="101">
        <v>8940655</v>
      </c>
      <c r="F2039" s="15" t="s">
        <v>600</v>
      </c>
      <c r="G2039" s="183" t="s">
        <v>1091</v>
      </c>
    </row>
    <row r="2040" spans="1:7" x14ac:dyDescent="0.2">
      <c r="A2040" s="100">
        <v>9464572</v>
      </c>
      <c r="B2040" s="15" t="s">
        <v>549</v>
      </c>
      <c r="C2040" s="15" t="s">
        <v>185</v>
      </c>
      <c r="D2040" s="5">
        <v>974</v>
      </c>
      <c r="E2040" s="101">
        <v>8940655</v>
      </c>
      <c r="F2040" s="15" t="s">
        <v>600</v>
      </c>
      <c r="G2040" s="183" t="s">
        <v>1108</v>
      </c>
    </row>
    <row r="2041" spans="1:7" x14ac:dyDescent="0.2">
      <c r="A2041" s="100">
        <v>9464573</v>
      </c>
      <c r="B2041" s="15" t="s">
        <v>549</v>
      </c>
      <c r="C2041" s="15" t="s">
        <v>189</v>
      </c>
      <c r="D2041" s="5">
        <v>1273</v>
      </c>
      <c r="E2041" s="101">
        <v>8940655</v>
      </c>
      <c r="F2041" s="15" t="s">
        <v>600</v>
      </c>
      <c r="G2041" s="183" t="s">
        <v>1106</v>
      </c>
    </row>
    <row r="2042" spans="1:7" x14ac:dyDescent="0.2">
      <c r="A2042" s="100">
        <v>9463577</v>
      </c>
      <c r="B2042" s="15" t="s">
        <v>3699</v>
      </c>
      <c r="C2042" s="15" t="s">
        <v>3700</v>
      </c>
      <c r="D2042" s="5">
        <v>500</v>
      </c>
      <c r="E2042" s="101">
        <v>8940655</v>
      </c>
      <c r="F2042" s="15" t="s">
        <v>600</v>
      </c>
      <c r="G2042" s="183" t="s">
        <v>1106</v>
      </c>
    </row>
    <row r="2043" spans="1:7" x14ac:dyDescent="0.2">
      <c r="A2043" s="100">
        <v>9466415</v>
      </c>
      <c r="B2043" s="15" t="s">
        <v>3086</v>
      </c>
      <c r="C2043" s="15" t="s">
        <v>3701</v>
      </c>
      <c r="D2043" s="5">
        <v>500</v>
      </c>
      <c r="E2043" s="101">
        <v>8940655</v>
      </c>
      <c r="F2043" s="15" t="s">
        <v>600</v>
      </c>
      <c r="G2043" s="183" t="s">
        <v>1100</v>
      </c>
    </row>
    <row r="2044" spans="1:7" x14ac:dyDescent="0.2">
      <c r="A2044" s="100">
        <v>9468709</v>
      </c>
      <c r="B2044" s="15" t="s">
        <v>3509</v>
      </c>
      <c r="C2044" s="15" t="s">
        <v>176</v>
      </c>
      <c r="D2044" s="5">
        <v>541</v>
      </c>
      <c r="E2044" s="101">
        <v>8940655</v>
      </c>
      <c r="F2044" s="15" t="s">
        <v>600</v>
      </c>
      <c r="G2044" s="183" t="s">
        <v>1104</v>
      </c>
    </row>
    <row r="2045" spans="1:7" x14ac:dyDescent="0.2">
      <c r="A2045" s="100">
        <v>9463571</v>
      </c>
      <c r="B2045" s="15" t="s">
        <v>727</v>
      </c>
      <c r="C2045" s="15" t="s">
        <v>281</v>
      </c>
      <c r="D2045" s="5">
        <v>785</v>
      </c>
      <c r="E2045" s="101">
        <v>8940655</v>
      </c>
      <c r="F2045" s="15" t="s">
        <v>600</v>
      </c>
      <c r="G2045" s="183" t="s">
        <v>1091</v>
      </c>
    </row>
    <row r="2046" spans="1:7" x14ac:dyDescent="0.2">
      <c r="A2046" s="100">
        <v>9463572</v>
      </c>
      <c r="B2046" s="15" t="s">
        <v>727</v>
      </c>
      <c r="C2046" s="15" t="s">
        <v>646</v>
      </c>
      <c r="D2046" s="5">
        <v>1053</v>
      </c>
      <c r="E2046" s="101">
        <v>8940655</v>
      </c>
      <c r="F2046" s="15" t="s">
        <v>600</v>
      </c>
      <c r="G2046" s="183" t="s">
        <v>1114</v>
      </c>
    </row>
    <row r="2047" spans="1:7" x14ac:dyDescent="0.2">
      <c r="A2047" s="100">
        <v>9468710</v>
      </c>
      <c r="B2047" s="15" t="s">
        <v>2082</v>
      </c>
      <c r="C2047" s="15" t="s">
        <v>2072</v>
      </c>
      <c r="D2047" s="5">
        <v>500</v>
      </c>
      <c r="E2047" s="101">
        <v>8940655</v>
      </c>
      <c r="F2047" s="15" t="s">
        <v>600</v>
      </c>
      <c r="G2047" s="183" t="s">
        <v>1106</v>
      </c>
    </row>
    <row r="2048" spans="1:7" x14ac:dyDescent="0.2">
      <c r="A2048" s="100">
        <v>9470132</v>
      </c>
      <c r="B2048" s="15" t="s">
        <v>3140</v>
      </c>
      <c r="C2048" s="15" t="s">
        <v>3141</v>
      </c>
      <c r="D2048" s="5">
        <v>500</v>
      </c>
      <c r="E2048" s="101">
        <v>8940976</v>
      </c>
      <c r="F2048" s="15" t="s">
        <v>476</v>
      </c>
      <c r="G2048" s="183" t="s">
        <v>1108</v>
      </c>
    </row>
    <row r="2049" spans="1:7" x14ac:dyDescent="0.2">
      <c r="A2049" s="100">
        <v>9470456</v>
      </c>
      <c r="B2049" s="15" t="s">
        <v>3140</v>
      </c>
      <c r="C2049" s="15" t="s">
        <v>785</v>
      </c>
      <c r="D2049" s="5">
        <v>500</v>
      </c>
      <c r="E2049" s="101">
        <v>8940976</v>
      </c>
      <c r="F2049" s="15" t="s">
        <v>476</v>
      </c>
      <c r="G2049" s="183" t="s">
        <v>1097</v>
      </c>
    </row>
    <row r="2050" spans="1:7" x14ac:dyDescent="0.2">
      <c r="A2050" s="100">
        <v>9469553</v>
      </c>
      <c r="B2050" s="15" t="s">
        <v>2131</v>
      </c>
      <c r="C2050" s="15" t="s">
        <v>235</v>
      </c>
      <c r="D2050" s="5">
        <v>500</v>
      </c>
      <c r="E2050" s="101">
        <v>8940976</v>
      </c>
      <c r="F2050" s="15" t="s">
        <v>476</v>
      </c>
      <c r="G2050" s="183" t="s">
        <v>1100</v>
      </c>
    </row>
    <row r="2051" spans="1:7" x14ac:dyDescent="0.2">
      <c r="A2051" s="100">
        <v>9460818</v>
      </c>
      <c r="B2051" s="15" t="s">
        <v>704</v>
      </c>
      <c r="C2051" s="15" t="s">
        <v>169</v>
      </c>
      <c r="D2051" s="5">
        <v>605</v>
      </c>
      <c r="E2051" s="101">
        <v>8940976</v>
      </c>
      <c r="F2051" s="15" t="s">
        <v>476</v>
      </c>
      <c r="G2051" s="183" t="s">
        <v>1104</v>
      </c>
    </row>
    <row r="2052" spans="1:7" x14ac:dyDescent="0.2">
      <c r="A2052" s="100">
        <v>9468357</v>
      </c>
      <c r="B2052" s="15" t="s">
        <v>1965</v>
      </c>
      <c r="C2052" s="15" t="s">
        <v>1837</v>
      </c>
      <c r="D2052" s="5">
        <v>500</v>
      </c>
      <c r="E2052" s="101">
        <v>8940976</v>
      </c>
      <c r="F2052" s="15" t="s">
        <v>476</v>
      </c>
      <c r="G2052" s="183" t="s">
        <v>1096</v>
      </c>
    </row>
    <row r="2053" spans="1:7" x14ac:dyDescent="0.2">
      <c r="A2053" s="100">
        <v>9469554</v>
      </c>
      <c r="B2053" s="15" t="s">
        <v>2153</v>
      </c>
      <c r="C2053" s="15" t="s">
        <v>1406</v>
      </c>
      <c r="D2053" s="5">
        <v>500</v>
      </c>
      <c r="E2053" s="101">
        <v>8940976</v>
      </c>
      <c r="F2053" s="15" t="s">
        <v>476</v>
      </c>
      <c r="G2053" s="183" t="s">
        <v>1097</v>
      </c>
    </row>
    <row r="2054" spans="1:7" x14ac:dyDescent="0.2">
      <c r="A2054" s="100">
        <v>9470136</v>
      </c>
      <c r="B2054" s="15" t="s">
        <v>3159</v>
      </c>
      <c r="C2054" s="15" t="s">
        <v>3160</v>
      </c>
      <c r="D2054" s="5">
        <v>500</v>
      </c>
      <c r="E2054" s="101">
        <v>8940976</v>
      </c>
      <c r="F2054" s="15" t="s">
        <v>476</v>
      </c>
      <c r="G2054" s="183" t="s">
        <v>1097</v>
      </c>
    </row>
    <row r="2055" spans="1:7" x14ac:dyDescent="0.2">
      <c r="A2055" s="100">
        <v>9468361</v>
      </c>
      <c r="B2055" s="15" t="s">
        <v>1968</v>
      </c>
      <c r="C2055" s="15" t="s">
        <v>1969</v>
      </c>
      <c r="D2055" s="5">
        <v>500</v>
      </c>
      <c r="E2055" s="101">
        <v>8940976</v>
      </c>
      <c r="F2055" s="15" t="s">
        <v>476</v>
      </c>
      <c r="G2055" s="183" t="s">
        <v>1096</v>
      </c>
    </row>
    <row r="2056" spans="1:7" x14ac:dyDescent="0.2">
      <c r="A2056" s="100">
        <v>9465780</v>
      </c>
      <c r="B2056" s="15" t="s">
        <v>996</v>
      </c>
      <c r="C2056" s="15" t="s">
        <v>659</v>
      </c>
      <c r="D2056" s="5">
        <v>660</v>
      </c>
      <c r="E2056" s="101">
        <v>8940976</v>
      </c>
      <c r="F2056" s="15" t="s">
        <v>476</v>
      </c>
      <c r="G2056" s="183" t="s">
        <v>1096</v>
      </c>
    </row>
    <row r="2057" spans="1:7" x14ac:dyDescent="0.2">
      <c r="A2057" s="100">
        <v>9468286</v>
      </c>
      <c r="B2057" s="15" t="s">
        <v>996</v>
      </c>
      <c r="C2057" s="15" t="s">
        <v>1935</v>
      </c>
      <c r="D2057" s="5">
        <v>506</v>
      </c>
      <c r="E2057" s="101">
        <v>8940976</v>
      </c>
      <c r="F2057" s="15" t="s">
        <v>476</v>
      </c>
      <c r="G2057" s="183" t="s">
        <v>1097</v>
      </c>
    </row>
    <row r="2058" spans="1:7" x14ac:dyDescent="0.2">
      <c r="A2058" s="100">
        <v>9469555</v>
      </c>
      <c r="B2058" s="15" t="s">
        <v>2206</v>
      </c>
      <c r="C2058" s="15" t="s">
        <v>287</v>
      </c>
      <c r="D2058" s="5">
        <v>500</v>
      </c>
      <c r="E2058" s="101">
        <v>8940976</v>
      </c>
      <c r="F2058" s="15" t="s">
        <v>476</v>
      </c>
      <c r="G2058" s="183" t="s">
        <v>1100</v>
      </c>
    </row>
    <row r="2059" spans="1:7" x14ac:dyDescent="0.2">
      <c r="A2059" s="100">
        <v>9469556</v>
      </c>
      <c r="B2059" s="15" t="s">
        <v>2206</v>
      </c>
      <c r="C2059" s="15" t="s">
        <v>544</v>
      </c>
      <c r="D2059" s="5">
        <v>500</v>
      </c>
      <c r="E2059" s="101">
        <v>8940976</v>
      </c>
      <c r="F2059" s="15" t="s">
        <v>476</v>
      </c>
      <c r="G2059" s="183" t="s">
        <v>1097</v>
      </c>
    </row>
    <row r="2060" spans="1:7" x14ac:dyDescent="0.2">
      <c r="A2060" s="100">
        <v>9461950</v>
      </c>
      <c r="B2060" s="15" t="s">
        <v>561</v>
      </c>
      <c r="C2060" s="15" t="s">
        <v>261</v>
      </c>
      <c r="D2060" s="5">
        <v>856</v>
      </c>
      <c r="E2060" s="101">
        <v>8940976</v>
      </c>
      <c r="F2060" s="15" t="s">
        <v>476</v>
      </c>
      <c r="G2060" s="183" t="s">
        <v>1108</v>
      </c>
    </row>
    <row r="2061" spans="1:7" x14ac:dyDescent="0.2">
      <c r="A2061" s="100">
        <v>9468367</v>
      </c>
      <c r="B2061" s="15" t="s">
        <v>1970</v>
      </c>
      <c r="C2061" s="15" t="s">
        <v>319</v>
      </c>
      <c r="D2061" s="5">
        <v>500</v>
      </c>
      <c r="E2061" s="101">
        <v>8940976</v>
      </c>
      <c r="F2061" s="15" t="s">
        <v>476</v>
      </c>
      <c r="G2061" s="183" t="s">
        <v>1108</v>
      </c>
    </row>
    <row r="2062" spans="1:7" x14ac:dyDescent="0.2">
      <c r="A2062" s="100">
        <v>9469717</v>
      </c>
      <c r="B2062" s="15" t="s">
        <v>2229</v>
      </c>
      <c r="C2062" s="15" t="s">
        <v>253</v>
      </c>
      <c r="D2062" s="5">
        <v>500</v>
      </c>
      <c r="E2062" s="101">
        <v>8940976</v>
      </c>
      <c r="F2062" s="15" t="s">
        <v>476</v>
      </c>
      <c r="G2062" s="183" t="s">
        <v>1096</v>
      </c>
    </row>
    <row r="2063" spans="1:7" x14ac:dyDescent="0.2">
      <c r="A2063" s="100">
        <v>9469725</v>
      </c>
      <c r="B2063" s="15" t="s">
        <v>2239</v>
      </c>
      <c r="C2063" s="15" t="s">
        <v>1991</v>
      </c>
      <c r="D2063" s="5">
        <v>500</v>
      </c>
      <c r="E2063" s="101">
        <v>8940976</v>
      </c>
      <c r="F2063" s="15" t="s">
        <v>476</v>
      </c>
      <c r="G2063" s="183" t="s">
        <v>1091</v>
      </c>
    </row>
    <row r="2064" spans="1:7" x14ac:dyDescent="0.2">
      <c r="A2064" s="100">
        <v>9469557</v>
      </c>
      <c r="B2064" s="15" t="s">
        <v>2240</v>
      </c>
      <c r="C2064" s="15" t="s">
        <v>1991</v>
      </c>
      <c r="D2064" s="5">
        <v>500</v>
      </c>
      <c r="E2064" s="101">
        <v>8940976</v>
      </c>
      <c r="F2064" s="15" t="s">
        <v>476</v>
      </c>
      <c r="G2064" s="183" t="s">
        <v>1091</v>
      </c>
    </row>
    <row r="2065" spans="1:7" x14ac:dyDescent="0.2">
      <c r="A2065" s="100">
        <v>9469558</v>
      </c>
      <c r="B2065" s="15" t="s">
        <v>1189</v>
      </c>
      <c r="C2065" s="15" t="s">
        <v>183</v>
      </c>
      <c r="D2065" s="5">
        <v>500</v>
      </c>
      <c r="E2065" s="101">
        <v>8940976</v>
      </c>
      <c r="F2065" s="15" t="s">
        <v>476</v>
      </c>
      <c r="G2065" s="183" t="s">
        <v>1096</v>
      </c>
    </row>
    <row r="2066" spans="1:7" x14ac:dyDescent="0.2">
      <c r="A2066" s="100">
        <v>9464167</v>
      </c>
      <c r="B2066" s="15" t="s">
        <v>654</v>
      </c>
      <c r="C2066" s="15" t="s">
        <v>261</v>
      </c>
      <c r="D2066" s="5">
        <v>637</v>
      </c>
      <c r="E2066" s="101">
        <v>8940976</v>
      </c>
      <c r="F2066" s="15" t="s">
        <v>476</v>
      </c>
      <c r="G2066" s="183" t="s">
        <v>1100</v>
      </c>
    </row>
    <row r="2067" spans="1:7" x14ac:dyDescent="0.2">
      <c r="A2067" s="100">
        <v>9469559</v>
      </c>
      <c r="B2067" s="15" t="s">
        <v>2251</v>
      </c>
      <c r="C2067" s="15" t="s">
        <v>2252</v>
      </c>
      <c r="D2067" s="5">
        <v>500</v>
      </c>
      <c r="E2067" s="101">
        <v>8940976</v>
      </c>
      <c r="F2067" s="15" t="s">
        <v>476</v>
      </c>
      <c r="G2067" s="183" t="s">
        <v>1108</v>
      </c>
    </row>
    <row r="2068" spans="1:7" x14ac:dyDescent="0.2">
      <c r="A2068" s="100">
        <v>9469560</v>
      </c>
      <c r="B2068" s="15" t="s">
        <v>2251</v>
      </c>
      <c r="C2068" s="15" t="s">
        <v>506</v>
      </c>
      <c r="D2068" s="5">
        <v>500</v>
      </c>
      <c r="E2068" s="101">
        <v>8940976</v>
      </c>
      <c r="F2068" s="15" t="s">
        <v>476</v>
      </c>
      <c r="G2068" s="183" t="s">
        <v>1093</v>
      </c>
    </row>
    <row r="2069" spans="1:7" x14ac:dyDescent="0.2">
      <c r="A2069" s="100">
        <v>9470143</v>
      </c>
      <c r="B2069" s="15" t="s">
        <v>3192</v>
      </c>
      <c r="C2069" s="15" t="s">
        <v>175</v>
      </c>
      <c r="D2069" s="5">
        <v>500</v>
      </c>
      <c r="E2069" s="101">
        <v>8940976</v>
      </c>
      <c r="F2069" s="15" t="s">
        <v>476</v>
      </c>
      <c r="G2069" s="183" t="s">
        <v>1104</v>
      </c>
    </row>
    <row r="2070" spans="1:7" x14ac:dyDescent="0.2">
      <c r="A2070" s="100">
        <v>9469561</v>
      </c>
      <c r="B2070" s="15" t="s">
        <v>2260</v>
      </c>
      <c r="C2070" s="15" t="s">
        <v>768</v>
      </c>
      <c r="D2070" s="5">
        <v>500</v>
      </c>
      <c r="E2070" s="101">
        <v>8940976</v>
      </c>
      <c r="F2070" s="15" t="s">
        <v>476</v>
      </c>
      <c r="G2070" s="183" t="s">
        <v>1100</v>
      </c>
    </row>
    <row r="2071" spans="1:7" x14ac:dyDescent="0.2">
      <c r="A2071" s="100">
        <v>9469562</v>
      </c>
      <c r="B2071" s="15" t="s">
        <v>260</v>
      </c>
      <c r="C2071" s="15" t="s">
        <v>209</v>
      </c>
      <c r="D2071" s="5">
        <v>500</v>
      </c>
      <c r="E2071" s="101">
        <v>8940976</v>
      </c>
      <c r="F2071" s="15" t="s">
        <v>476</v>
      </c>
      <c r="G2071" s="183" t="s">
        <v>1096</v>
      </c>
    </row>
    <row r="2072" spans="1:7" x14ac:dyDescent="0.2">
      <c r="A2072" s="100">
        <v>9465709</v>
      </c>
      <c r="B2072" s="15" t="s">
        <v>837</v>
      </c>
      <c r="C2072" s="15" t="s">
        <v>384</v>
      </c>
      <c r="D2072" s="5">
        <v>500</v>
      </c>
      <c r="E2072" s="101">
        <v>8940976</v>
      </c>
      <c r="F2072" s="15" t="s">
        <v>476</v>
      </c>
      <c r="G2072" s="183" t="s">
        <v>1093</v>
      </c>
    </row>
    <row r="2073" spans="1:7" x14ac:dyDescent="0.2">
      <c r="A2073" s="100">
        <v>9465786</v>
      </c>
      <c r="B2073" s="15" t="s">
        <v>838</v>
      </c>
      <c r="C2073" s="15" t="s">
        <v>839</v>
      </c>
      <c r="D2073" s="5">
        <v>500</v>
      </c>
      <c r="E2073" s="101">
        <v>8940976</v>
      </c>
      <c r="F2073" s="15" t="s">
        <v>476</v>
      </c>
      <c r="G2073" s="183" t="s">
        <v>1096</v>
      </c>
    </row>
    <row r="2074" spans="1:7" x14ac:dyDescent="0.2">
      <c r="A2074" s="100">
        <v>9466379</v>
      </c>
      <c r="B2074" s="15" t="s">
        <v>980</v>
      </c>
      <c r="C2074" s="15" t="s">
        <v>253</v>
      </c>
      <c r="D2074" s="5">
        <v>541</v>
      </c>
      <c r="E2074" s="101">
        <v>8940976</v>
      </c>
      <c r="F2074" s="15" t="s">
        <v>476</v>
      </c>
      <c r="G2074" s="183" t="s">
        <v>1104</v>
      </c>
    </row>
    <row r="2075" spans="1:7" x14ac:dyDescent="0.2">
      <c r="A2075" s="100">
        <v>9469563</v>
      </c>
      <c r="B2075" s="15" t="s">
        <v>529</v>
      </c>
      <c r="C2075" s="15" t="s">
        <v>266</v>
      </c>
      <c r="D2075" s="5">
        <v>500</v>
      </c>
      <c r="E2075" s="101">
        <v>8940976</v>
      </c>
      <c r="F2075" s="15" t="s">
        <v>476</v>
      </c>
      <c r="G2075" s="183" t="s">
        <v>1104</v>
      </c>
    </row>
    <row r="2076" spans="1:7" x14ac:dyDescent="0.2">
      <c r="A2076" s="100">
        <v>9470133</v>
      </c>
      <c r="B2076" s="15" t="s">
        <v>2267</v>
      </c>
      <c r="C2076" s="15" t="s">
        <v>222</v>
      </c>
      <c r="D2076" s="5">
        <v>500</v>
      </c>
      <c r="E2076" s="101">
        <v>8940976</v>
      </c>
      <c r="F2076" s="15" t="s">
        <v>476</v>
      </c>
      <c r="G2076" s="183" t="s">
        <v>1093</v>
      </c>
    </row>
    <row r="2077" spans="1:7" x14ac:dyDescent="0.2">
      <c r="A2077" s="100">
        <v>9469564</v>
      </c>
      <c r="B2077" s="15" t="s">
        <v>2267</v>
      </c>
      <c r="C2077" s="15" t="s">
        <v>758</v>
      </c>
      <c r="D2077" s="5">
        <v>500</v>
      </c>
      <c r="E2077" s="101">
        <v>8940976</v>
      </c>
      <c r="F2077" s="15" t="s">
        <v>476</v>
      </c>
      <c r="G2077" s="183" t="s">
        <v>1093</v>
      </c>
    </row>
    <row r="2078" spans="1:7" x14ac:dyDescent="0.2">
      <c r="A2078" s="100">
        <v>9469565</v>
      </c>
      <c r="B2078" s="15" t="s">
        <v>2268</v>
      </c>
      <c r="C2078" s="15" t="s">
        <v>1627</v>
      </c>
      <c r="D2078" s="5">
        <v>500</v>
      </c>
      <c r="E2078" s="101">
        <v>8940976</v>
      </c>
      <c r="F2078" s="15" t="s">
        <v>476</v>
      </c>
      <c r="G2078" s="183" t="s">
        <v>1104</v>
      </c>
    </row>
    <row r="2079" spans="1:7" x14ac:dyDescent="0.2">
      <c r="A2079" s="100">
        <v>9469568</v>
      </c>
      <c r="B2079" s="15" t="s">
        <v>2270</v>
      </c>
      <c r="C2079" s="15" t="s">
        <v>1552</v>
      </c>
      <c r="D2079" s="5">
        <v>500</v>
      </c>
      <c r="E2079" s="101">
        <v>8940976</v>
      </c>
      <c r="F2079" s="15" t="s">
        <v>476</v>
      </c>
      <c r="G2079" s="183" t="s">
        <v>1097</v>
      </c>
    </row>
    <row r="2080" spans="1:7" x14ac:dyDescent="0.2">
      <c r="A2080" s="100">
        <v>9469569</v>
      </c>
      <c r="B2080" s="15" t="s">
        <v>2274</v>
      </c>
      <c r="C2080" s="15" t="s">
        <v>199</v>
      </c>
      <c r="D2080" s="5">
        <v>500</v>
      </c>
      <c r="E2080" s="101">
        <v>8940976</v>
      </c>
      <c r="F2080" s="15" t="s">
        <v>476</v>
      </c>
      <c r="G2080" s="183" t="s">
        <v>1091</v>
      </c>
    </row>
    <row r="2081" spans="1:7" x14ac:dyDescent="0.2">
      <c r="A2081" s="100">
        <v>9468371</v>
      </c>
      <c r="B2081" s="15" t="s">
        <v>1001</v>
      </c>
      <c r="C2081" s="15" t="s">
        <v>222</v>
      </c>
      <c r="D2081" s="5">
        <v>500</v>
      </c>
      <c r="E2081" s="101">
        <v>8940976</v>
      </c>
      <c r="F2081" s="15" t="s">
        <v>476</v>
      </c>
      <c r="G2081" s="183" t="s">
        <v>1096</v>
      </c>
    </row>
    <row r="2082" spans="1:7" x14ac:dyDescent="0.2">
      <c r="A2082" s="100">
        <v>9465953</v>
      </c>
      <c r="B2082" s="15" t="s">
        <v>1002</v>
      </c>
      <c r="C2082" s="15" t="s">
        <v>1003</v>
      </c>
      <c r="D2082" s="5">
        <v>500</v>
      </c>
      <c r="E2082" s="101">
        <v>8940976</v>
      </c>
      <c r="F2082" s="15" t="s">
        <v>476</v>
      </c>
      <c r="G2082" s="183" t="s">
        <v>1096</v>
      </c>
    </row>
    <row r="2083" spans="1:7" x14ac:dyDescent="0.2">
      <c r="A2083" s="100">
        <v>9470455</v>
      </c>
      <c r="B2083" s="15" t="s">
        <v>3547</v>
      </c>
      <c r="C2083" s="15" t="s">
        <v>764</v>
      </c>
      <c r="D2083" s="5">
        <v>500</v>
      </c>
      <c r="E2083" s="101">
        <v>8940976</v>
      </c>
      <c r="F2083" s="15" t="s">
        <v>476</v>
      </c>
      <c r="G2083" s="183" t="s">
        <v>1097</v>
      </c>
    </row>
    <row r="2084" spans="1:7" x14ac:dyDescent="0.2">
      <c r="A2084" s="100">
        <v>9459141</v>
      </c>
      <c r="B2084" s="15" t="s">
        <v>335</v>
      </c>
      <c r="C2084" s="15" t="s">
        <v>336</v>
      </c>
      <c r="D2084" s="5">
        <v>577</v>
      </c>
      <c r="E2084" s="101">
        <v>8940976</v>
      </c>
      <c r="F2084" s="15" t="s">
        <v>476</v>
      </c>
      <c r="G2084" s="183" t="s">
        <v>1106</v>
      </c>
    </row>
    <row r="2085" spans="1:7" x14ac:dyDescent="0.2">
      <c r="A2085" s="100">
        <v>9470298</v>
      </c>
      <c r="B2085" s="15" t="s">
        <v>3211</v>
      </c>
      <c r="C2085" s="15" t="s">
        <v>972</v>
      </c>
      <c r="D2085" s="5">
        <v>500</v>
      </c>
      <c r="E2085" s="101">
        <v>8940976</v>
      </c>
      <c r="F2085" s="15" t="s">
        <v>476</v>
      </c>
      <c r="G2085" s="183" t="s">
        <v>1096</v>
      </c>
    </row>
    <row r="2086" spans="1:7" x14ac:dyDescent="0.2">
      <c r="A2086" s="100">
        <v>9470131</v>
      </c>
      <c r="B2086" s="15" t="s">
        <v>3213</v>
      </c>
      <c r="C2086" s="15" t="s">
        <v>202</v>
      </c>
      <c r="D2086" s="5">
        <v>500</v>
      </c>
      <c r="E2086" s="101">
        <v>8940976</v>
      </c>
      <c r="F2086" s="15" t="s">
        <v>476</v>
      </c>
      <c r="G2086" s="183" t="s">
        <v>1097</v>
      </c>
    </row>
    <row r="2087" spans="1:7" x14ac:dyDescent="0.2">
      <c r="A2087" s="100">
        <v>9469574</v>
      </c>
      <c r="B2087" s="15" t="s">
        <v>2310</v>
      </c>
      <c r="C2087" s="15" t="s">
        <v>243</v>
      </c>
      <c r="D2087" s="5">
        <v>500</v>
      </c>
      <c r="E2087" s="101">
        <v>8940976</v>
      </c>
      <c r="F2087" s="15" t="s">
        <v>476</v>
      </c>
      <c r="G2087" s="183" t="s">
        <v>1097</v>
      </c>
    </row>
    <row r="2088" spans="1:7" x14ac:dyDescent="0.2">
      <c r="A2088" s="100">
        <v>9455200</v>
      </c>
      <c r="B2088" s="15" t="s">
        <v>339</v>
      </c>
      <c r="C2088" s="15" t="s">
        <v>456</v>
      </c>
      <c r="D2088" s="5">
        <v>1611</v>
      </c>
      <c r="E2088" s="101">
        <v>8940976</v>
      </c>
      <c r="F2088" s="15" t="s">
        <v>476</v>
      </c>
      <c r="G2088" s="183" t="s">
        <v>1132</v>
      </c>
    </row>
    <row r="2089" spans="1:7" x14ac:dyDescent="0.2">
      <c r="A2089" s="100">
        <v>9461866</v>
      </c>
      <c r="B2089" s="15" t="s">
        <v>3219</v>
      </c>
      <c r="C2089" s="15" t="s">
        <v>667</v>
      </c>
      <c r="D2089" s="5">
        <v>500</v>
      </c>
      <c r="E2089" s="101">
        <v>8940976</v>
      </c>
      <c r="F2089" s="15" t="s">
        <v>476</v>
      </c>
      <c r="G2089" s="183" t="s">
        <v>1100</v>
      </c>
    </row>
    <row r="2090" spans="1:7" x14ac:dyDescent="0.2">
      <c r="A2090" s="100">
        <v>9468374</v>
      </c>
      <c r="B2090" s="15" t="s">
        <v>1974</v>
      </c>
      <c r="C2090" s="15" t="s">
        <v>266</v>
      </c>
      <c r="D2090" s="5">
        <v>500</v>
      </c>
      <c r="E2090" s="101">
        <v>8940976</v>
      </c>
      <c r="F2090" s="15" t="s">
        <v>476</v>
      </c>
      <c r="G2090" s="183" t="s">
        <v>1091</v>
      </c>
    </row>
    <row r="2091" spans="1:7" x14ac:dyDescent="0.2">
      <c r="A2091" s="100">
        <v>9468288</v>
      </c>
      <c r="B2091" s="15" t="s">
        <v>1939</v>
      </c>
      <c r="C2091" s="15" t="s">
        <v>596</v>
      </c>
      <c r="D2091" s="5">
        <v>500</v>
      </c>
      <c r="E2091" s="101">
        <v>8940976</v>
      </c>
      <c r="F2091" s="15" t="s">
        <v>476</v>
      </c>
      <c r="G2091" s="183" t="s">
        <v>1096</v>
      </c>
    </row>
    <row r="2092" spans="1:7" x14ac:dyDescent="0.2">
      <c r="A2092" s="100">
        <v>9469575</v>
      </c>
      <c r="B2092" s="15" t="s">
        <v>2342</v>
      </c>
      <c r="C2092" s="15" t="s">
        <v>659</v>
      </c>
      <c r="D2092" s="5">
        <v>500</v>
      </c>
      <c r="E2092" s="101">
        <v>8940976</v>
      </c>
      <c r="F2092" s="15" t="s">
        <v>476</v>
      </c>
      <c r="G2092" s="183" t="s">
        <v>1093</v>
      </c>
    </row>
    <row r="2093" spans="1:7" x14ac:dyDescent="0.2">
      <c r="A2093" s="100">
        <v>9470299</v>
      </c>
      <c r="B2093" s="15" t="s">
        <v>567</v>
      </c>
      <c r="C2093" s="15" t="s">
        <v>235</v>
      </c>
      <c r="D2093" s="5">
        <v>500</v>
      </c>
      <c r="E2093" s="101">
        <v>8940976</v>
      </c>
      <c r="F2093" s="15" t="s">
        <v>476</v>
      </c>
      <c r="G2093" s="183" t="s">
        <v>1096</v>
      </c>
    </row>
    <row r="2094" spans="1:7" x14ac:dyDescent="0.2">
      <c r="A2094" s="100">
        <v>9462735</v>
      </c>
      <c r="B2094" s="15" t="s">
        <v>567</v>
      </c>
      <c r="C2094" s="15" t="s">
        <v>187</v>
      </c>
      <c r="D2094" s="5">
        <v>663</v>
      </c>
      <c r="E2094" s="101">
        <v>8940976</v>
      </c>
      <c r="F2094" s="15" t="s">
        <v>476</v>
      </c>
      <c r="G2094" s="183" t="s">
        <v>1104</v>
      </c>
    </row>
    <row r="2095" spans="1:7" x14ac:dyDescent="0.2">
      <c r="A2095" s="100">
        <v>9469720</v>
      </c>
      <c r="B2095" s="15" t="s">
        <v>2354</v>
      </c>
      <c r="C2095" s="15" t="s">
        <v>175</v>
      </c>
      <c r="D2095" s="5">
        <v>500</v>
      </c>
      <c r="E2095" s="101">
        <v>8940976</v>
      </c>
      <c r="F2095" s="15" t="s">
        <v>476</v>
      </c>
      <c r="G2095" s="183" t="s">
        <v>1096</v>
      </c>
    </row>
    <row r="2096" spans="1:7" x14ac:dyDescent="0.2">
      <c r="A2096" s="100">
        <v>9460731</v>
      </c>
      <c r="B2096" s="15" t="s">
        <v>748</v>
      </c>
      <c r="C2096" s="15" t="s">
        <v>302</v>
      </c>
      <c r="D2096" s="5">
        <v>675</v>
      </c>
      <c r="E2096" s="101">
        <v>8940976</v>
      </c>
      <c r="F2096" s="15" t="s">
        <v>476</v>
      </c>
      <c r="G2096" s="183" t="s">
        <v>1108</v>
      </c>
    </row>
    <row r="2097" spans="1:7" x14ac:dyDescent="0.2">
      <c r="A2097" s="100">
        <v>9465703</v>
      </c>
      <c r="B2097" s="15" t="s">
        <v>508</v>
      </c>
      <c r="C2097" s="15" t="s">
        <v>423</v>
      </c>
      <c r="D2097" s="5">
        <v>1079</v>
      </c>
      <c r="E2097" s="101">
        <v>8940976</v>
      </c>
      <c r="F2097" s="15" t="s">
        <v>476</v>
      </c>
      <c r="G2097" s="183" t="s">
        <v>1093</v>
      </c>
    </row>
    <row r="2098" spans="1:7" x14ac:dyDescent="0.2">
      <c r="A2098" s="100">
        <v>9464476</v>
      </c>
      <c r="B2098" s="15" t="s">
        <v>671</v>
      </c>
      <c r="C2098" s="15" t="s">
        <v>1013</v>
      </c>
      <c r="D2098" s="5">
        <v>939</v>
      </c>
      <c r="E2098" s="101">
        <v>8940976</v>
      </c>
      <c r="F2098" s="15" t="s">
        <v>476</v>
      </c>
      <c r="G2098" s="183" t="s">
        <v>1093</v>
      </c>
    </row>
    <row r="2099" spans="1:7" x14ac:dyDescent="0.2">
      <c r="A2099" s="100">
        <v>9465125</v>
      </c>
      <c r="B2099" s="15" t="s">
        <v>671</v>
      </c>
      <c r="C2099" s="15" t="s">
        <v>728</v>
      </c>
      <c r="D2099" s="5">
        <v>645</v>
      </c>
      <c r="E2099" s="101">
        <v>8940976</v>
      </c>
      <c r="F2099" s="15" t="s">
        <v>476</v>
      </c>
      <c r="G2099" s="183" t="s">
        <v>1091</v>
      </c>
    </row>
    <row r="2100" spans="1:7" x14ac:dyDescent="0.2">
      <c r="A2100" s="100">
        <v>9467386</v>
      </c>
      <c r="B2100" s="15" t="s">
        <v>1218</v>
      </c>
      <c r="C2100" s="15" t="s">
        <v>737</v>
      </c>
      <c r="D2100" s="5">
        <v>593</v>
      </c>
      <c r="E2100" s="101">
        <v>8940976</v>
      </c>
      <c r="F2100" s="15" t="s">
        <v>476</v>
      </c>
      <c r="G2100" s="183" t="s">
        <v>1093</v>
      </c>
    </row>
    <row r="2101" spans="1:7" x14ac:dyDescent="0.2">
      <c r="A2101" s="100">
        <v>9470304</v>
      </c>
      <c r="B2101" s="15" t="s">
        <v>3234</v>
      </c>
      <c r="C2101" s="15" t="s">
        <v>281</v>
      </c>
      <c r="D2101" s="5">
        <v>500</v>
      </c>
      <c r="E2101" s="101">
        <v>8940976</v>
      </c>
      <c r="F2101" s="15" t="s">
        <v>476</v>
      </c>
      <c r="G2101" s="183" t="s">
        <v>1091</v>
      </c>
    </row>
    <row r="2102" spans="1:7" x14ac:dyDescent="0.2">
      <c r="A2102" s="100">
        <v>9469576</v>
      </c>
      <c r="B2102" s="15" t="s">
        <v>1017</v>
      </c>
      <c r="C2102" s="15" t="s">
        <v>255</v>
      </c>
      <c r="D2102" s="5">
        <v>500</v>
      </c>
      <c r="E2102" s="101">
        <v>8940976</v>
      </c>
      <c r="F2102" s="15" t="s">
        <v>476</v>
      </c>
      <c r="G2102" s="183" t="s">
        <v>1100</v>
      </c>
    </row>
    <row r="2103" spans="1:7" x14ac:dyDescent="0.2">
      <c r="A2103" s="100">
        <v>9465962</v>
      </c>
      <c r="B2103" s="15" t="s">
        <v>1017</v>
      </c>
      <c r="C2103" s="15" t="s">
        <v>245</v>
      </c>
      <c r="D2103" s="5">
        <v>507</v>
      </c>
      <c r="E2103" s="101">
        <v>8940976</v>
      </c>
      <c r="F2103" s="15" t="s">
        <v>476</v>
      </c>
      <c r="G2103" s="183" t="s">
        <v>1093</v>
      </c>
    </row>
    <row r="2104" spans="1:7" x14ac:dyDescent="0.2">
      <c r="A2104" s="100">
        <v>9468387</v>
      </c>
      <c r="B2104" s="15" t="s">
        <v>1976</v>
      </c>
      <c r="C2104" s="15" t="s">
        <v>176</v>
      </c>
      <c r="D2104" s="5">
        <v>500</v>
      </c>
      <c r="E2104" s="101">
        <v>8940976</v>
      </c>
      <c r="F2104" s="15" t="s">
        <v>476</v>
      </c>
      <c r="G2104" s="183" t="s">
        <v>1097</v>
      </c>
    </row>
    <row r="2105" spans="1:7" x14ac:dyDescent="0.2">
      <c r="A2105" s="100">
        <v>9464169</v>
      </c>
      <c r="B2105" s="15" t="s">
        <v>509</v>
      </c>
      <c r="C2105" s="15" t="s">
        <v>176</v>
      </c>
      <c r="D2105" s="5">
        <v>610</v>
      </c>
      <c r="E2105" s="101">
        <v>8940976</v>
      </c>
      <c r="F2105" s="15" t="s">
        <v>476</v>
      </c>
      <c r="G2105" s="183" t="s">
        <v>1091</v>
      </c>
    </row>
    <row r="2106" spans="1:7" x14ac:dyDescent="0.2">
      <c r="A2106" s="100">
        <v>9469578</v>
      </c>
      <c r="B2106" s="15" t="s">
        <v>2387</v>
      </c>
      <c r="C2106" s="15" t="s">
        <v>607</v>
      </c>
      <c r="D2106" s="5">
        <v>500</v>
      </c>
      <c r="E2106" s="101">
        <v>8940976</v>
      </c>
      <c r="F2106" s="15" t="s">
        <v>476</v>
      </c>
      <c r="G2106" s="183" t="s">
        <v>1096</v>
      </c>
    </row>
    <row r="2107" spans="1:7" x14ac:dyDescent="0.2">
      <c r="A2107" s="100">
        <v>9468388</v>
      </c>
      <c r="B2107" s="15" t="s">
        <v>3237</v>
      </c>
      <c r="C2107" s="15" t="s">
        <v>210</v>
      </c>
      <c r="D2107" s="5">
        <v>500</v>
      </c>
      <c r="E2107" s="101">
        <v>8940976</v>
      </c>
      <c r="F2107" s="15" t="s">
        <v>476</v>
      </c>
      <c r="G2107" s="183" t="s">
        <v>1097</v>
      </c>
    </row>
    <row r="2108" spans="1:7" x14ac:dyDescent="0.2">
      <c r="A2108" s="100">
        <v>9469580</v>
      </c>
      <c r="B2108" s="15" t="s">
        <v>2413</v>
      </c>
      <c r="C2108" s="15" t="s">
        <v>617</v>
      </c>
      <c r="D2108" s="5">
        <v>500</v>
      </c>
      <c r="E2108" s="101">
        <v>8940976</v>
      </c>
      <c r="F2108" s="15" t="s">
        <v>476</v>
      </c>
      <c r="G2108" s="183" t="s">
        <v>1091</v>
      </c>
    </row>
    <row r="2109" spans="1:7" x14ac:dyDescent="0.2">
      <c r="A2109" s="100">
        <v>9465464</v>
      </c>
      <c r="B2109" s="15" t="s">
        <v>1018</v>
      </c>
      <c r="C2109" s="15" t="s">
        <v>272</v>
      </c>
      <c r="D2109" s="5">
        <v>522</v>
      </c>
      <c r="E2109" s="101">
        <v>8940976</v>
      </c>
      <c r="F2109" s="15" t="s">
        <v>476</v>
      </c>
      <c r="G2109" s="183" t="s">
        <v>1096</v>
      </c>
    </row>
    <row r="2110" spans="1:7" x14ac:dyDescent="0.2">
      <c r="A2110" s="100">
        <v>9469581</v>
      </c>
      <c r="B2110" s="15" t="s">
        <v>2433</v>
      </c>
      <c r="C2110" s="15" t="s">
        <v>1837</v>
      </c>
      <c r="D2110" s="5">
        <v>500</v>
      </c>
      <c r="E2110" s="101">
        <v>8940976</v>
      </c>
      <c r="F2110" s="15" t="s">
        <v>476</v>
      </c>
      <c r="G2110" s="183" t="s">
        <v>1093</v>
      </c>
    </row>
    <row r="2111" spans="1:7" x14ac:dyDescent="0.2">
      <c r="A2111" s="100">
        <v>9469582</v>
      </c>
      <c r="B2111" s="15" t="s">
        <v>2440</v>
      </c>
      <c r="C2111" s="15" t="s">
        <v>175</v>
      </c>
      <c r="D2111" s="5">
        <v>500</v>
      </c>
      <c r="E2111" s="101">
        <v>8940976</v>
      </c>
      <c r="F2111" s="15" t="s">
        <v>476</v>
      </c>
      <c r="G2111" s="183" t="s">
        <v>1104</v>
      </c>
    </row>
    <row r="2112" spans="1:7" x14ac:dyDescent="0.2">
      <c r="A2112" s="100">
        <v>9470303</v>
      </c>
      <c r="B2112" s="15" t="s">
        <v>2042</v>
      </c>
      <c r="C2112" s="15" t="s">
        <v>271</v>
      </c>
      <c r="D2112" s="5">
        <v>500</v>
      </c>
      <c r="E2112" s="101">
        <v>8940976</v>
      </c>
      <c r="F2112" s="15" t="s">
        <v>476</v>
      </c>
      <c r="G2112" s="183" t="s">
        <v>1093</v>
      </c>
    </row>
    <row r="2113" spans="1:7" x14ac:dyDescent="0.2">
      <c r="A2113" s="100">
        <v>9462232</v>
      </c>
      <c r="B2113" s="15" t="s">
        <v>621</v>
      </c>
      <c r="C2113" s="15" t="s">
        <v>197</v>
      </c>
      <c r="D2113" s="5">
        <v>500</v>
      </c>
      <c r="E2113" s="101">
        <v>8940976</v>
      </c>
      <c r="F2113" s="15" t="s">
        <v>476</v>
      </c>
      <c r="G2113" s="183" t="s">
        <v>1108</v>
      </c>
    </row>
    <row r="2114" spans="1:7" x14ac:dyDescent="0.2">
      <c r="A2114" s="100">
        <v>9469583</v>
      </c>
      <c r="B2114" s="15" t="s">
        <v>2445</v>
      </c>
      <c r="C2114" s="15" t="s">
        <v>168</v>
      </c>
      <c r="D2114" s="5">
        <v>500</v>
      </c>
      <c r="E2114" s="101">
        <v>8940976</v>
      </c>
      <c r="F2114" s="15" t="s">
        <v>476</v>
      </c>
      <c r="G2114" s="183" t="s">
        <v>1097</v>
      </c>
    </row>
    <row r="2115" spans="1:7" x14ac:dyDescent="0.2">
      <c r="A2115" s="100">
        <v>9469584</v>
      </c>
      <c r="B2115" s="15" t="s">
        <v>2448</v>
      </c>
      <c r="C2115" s="15" t="s">
        <v>254</v>
      </c>
      <c r="D2115" s="5">
        <v>500</v>
      </c>
      <c r="E2115" s="101">
        <v>8940976</v>
      </c>
      <c r="F2115" s="15" t="s">
        <v>476</v>
      </c>
      <c r="G2115" s="183" t="s">
        <v>1096</v>
      </c>
    </row>
    <row r="2116" spans="1:7" x14ac:dyDescent="0.2">
      <c r="A2116" s="100">
        <v>9469585</v>
      </c>
      <c r="B2116" s="15" t="s">
        <v>1977</v>
      </c>
      <c r="C2116" s="15" t="s">
        <v>343</v>
      </c>
      <c r="D2116" s="5">
        <v>500</v>
      </c>
      <c r="E2116" s="101">
        <v>8940976</v>
      </c>
      <c r="F2116" s="15" t="s">
        <v>476</v>
      </c>
      <c r="G2116" s="183" t="s">
        <v>1100</v>
      </c>
    </row>
    <row r="2117" spans="1:7" x14ac:dyDescent="0.2">
      <c r="A2117" s="100">
        <v>9468391</v>
      </c>
      <c r="B2117" s="15" t="s">
        <v>1977</v>
      </c>
      <c r="C2117" s="15" t="s">
        <v>1978</v>
      </c>
      <c r="D2117" s="5">
        <v>500</v>
      </c>
      <c r="E2117" s="101">
        <v>8940976</v>
      </c>
      <c r="F2117" s="15" t="s">
        <v>476</v>
      </c>
      <c r="G2117" s="183" t="s">
        <v>1093</v>
      </c>
    </row>
    <row r="2118" spans="1:7" x14ac:dyDescent="0.2">
      <c r="A2118" s="100">
        <v>9468291</v>
      </c>
      <c r="B2118" s="15" t="s">
        <v>1940</v>
      </c>
      <c r="C2118" s="15" t="s">
        <v>765</v>
      </c>
      <c r="D2118" s="5">
        <v>515</v>
      </c>
      <c r="E2118" s="101">
        <v>8940976</v>
      </c>
      <c r="F2118" s="15" t="s">
        <v>476</v>
      </c>
      <c r="G2118" s="183" t="s">
        <v>1096</v>
      </c>
    </row>
    <row r="2119" spans="1:7" x14ac:dyDescent="0.2">
      <c r="A2119" s="100">
        <v>9469586</v>
      </c>
      <c r="B2119" s="15" t="s">
        <v>2456</v>
      </c>
      <c r="C2119" s="15" t="s">
        <v>326</v>
      </c>
      <c r="D2119" s="5">
        <v>500</v>
      </c>
      <c r="E2119" s="101">
        <v>8940976</v>
      </c>
      <c r="F2119" s="15" t="s">
        <v>476</v>
      </c>
      <c r="G2119" s="183" t="s">
        <v>1097</v>
      </c>
    </row>
    <row r="2120" spans="1:7" x14ac:dyDescent="0.2">
      <c r="A2120" s="100">
        <v>9459438</v>
      </c>
      <c r="B2120" s="15" t="s">
        <v>331</v>
      </c>
      <c r="C2120" s="15" t="s">
        <v>332</v>
      </c>
      <c r="D2120" s="5">
        <v>1335</v>
      </c>
      <c r="E2120" s="101">
        <v>8940976</v>
      </c>
      <c r="F2120" s="15" t="s">
        <v>476</v>
      </c>
      <c r="G2120" s="183" t="s">
        <v>1106</v>
      </c>
    </row>
    <row r="2121" spans="1:7" x14ac:dyDescent="0.2">
      <c r="A2121" s="100">
        <v>9469587</v>
      </c>
      <c r="B2121" s="15" t="s">
        <v>2464</v>
      </c>
      <c r="C2121" s="15" t="s">
        <v>775</v>
      </c>
      <c r="D2121" s="5">
        <v>500</v>
      </c>
      <c r="E2121" s="101">
        <v>8940976</v>
      </c>
      <c r="F2121" s="15" t="s">
        <v>476</v>
      </c>
      <c r="G2121" s="183" t="s">
        <v>1104</v>
      </c>
    </row>
    <row r="2122" spans="1:7" x14ac:dyDescent="0.2">
      <c r="A2122" s="100">
        <v>9469767</v>
      </c>
      <c r="B2122" s="15" t="s">
        <v>2466</v>
      </c>
      <c r="C2122" s="15" t="s">
        <v>445</v>
      </c>
      <c r="D2122" s="5">
        <v>500</v>
      </c>
      <c r="E2122" s="101">
        <v>8940976</v>
      </c>
      <c r="F2122" s="15" t="s">
        <v>476</v>
      </c>
      <c r="G2122" s="183" t="s">
        <v>1093</v>
      </c>
    </row>
    <row r="2123" spans="1:7" x14ac:dyDescent="0.2">
      <c r="A2123" s="100">
        <v>9469768</v>
      </c>
      <c r="B2123" s="15" t="s">
        <v>2466</v>
      </c>
      <c r="C2123" s="15" t="s">
        <v>183</v>
      </c>
      <c r="D2123" s="5">
        <v>500</v>
      </c>
      <c r="E2123" s="101">
        <v>8940976</v>
      </c>
      <c r="F2123" s="15" t="s">
        <v>476</v>
      </c>
      <c r="G2123" s="183" t="s">
        <v>1097</v>
      </c>
    </row>
    <row r="2124" spans="1:7" x14ac:dyDescent="0.2">
      <c r="A2124" s="100">
        <v>9468396</v>
      </c>
      <c r="B2124" s="15" t="s">
        <v>1979</v>
      </c>
      <c r="C2124" s="15" t="s">
        <v>1791</v>
      </c>
      <c r="D2124" s="5">
        <v>500</v>
      </c>
      <c r="E2124" s="101">
        <v>8940976</v>
      </c>
      <c r="F2124" s="15" t="s">
        <v>476</v>
      </c>
      <c r="G2124" s="183" t="s">
        <v>1100</v>
      </c>
    </row>
    <row r="2125" spans="1:7" x14ac:dyDescent="0.2">
      <c r="A2125" s="100">
        <v>9468397</v>
      </c>
      <c r="B2125" s="15" t="s">
        <v>1979</v>
      </c>
      <c r="C2125" s="15" t="s">
        <v>1980</v>
      </c>
      <c r="D2125" s="5">
        <v>500</v>
      </c>
      <c r="E2125" s="101">
        <v>8940976</v>
      </c>
      <c r="F2125" s="15" t="s">
        <v>476</v>
      </c>
      <c r="G2125" s="183" t="s">
        <v>1104</v>
      </c>
    </row>
    <row r="2126" spans="1:7" x14ac:dyDescent="0.2">
      <c r="A2126" s="100">
        <v>9469588</v>
      </c>
      <c r="B2126" s="15" t="s">
        <v>2479</v>
      </c>
      <c r="C2126" s="15" t="s">
        <v>189</v>
      </c>
      <c r="D2126" s="5">
        <v>500</v>
      </c>
      <c r="E2126" s="101">
        <v>8940976</v>
      </c>
      <c r="F2126" s="15" t="s">
        <v>476</v>
      </c>
      <c r="G2126" s="183" t="s">
        <v>1091</v>
      </c>
    </row>
    <row r="2127" spans="1:7" x14ac:dyDescent="0.2">
      <c r="A2127" s="100">
        <v>9466456</v>
      </c>
      <c r="B2127" s="15" t="s">
        <v>1983</v>
      </c>
      <c r="C2127" s="15" t="s">
        <v>982</v>
      </c>
      <c r="D2127" s="5">
        <v>500</v>
      </c>
      <c r="E2127" s="101">
        <v>8940976</v>
      </c>
      <c r="F2127" s="15" t="s">
        <v>476</v>
      </c>
      <c r="G2127" s="183" t="s">
        <v>1093</v>
      </c>
    </row>
    <row r="2128" spans="1:7" x14ac:dyDescent="0.2">
      <c r="A2128" s="100">
        <v>9465755</v>
      </c>
      <c r="B2128" s="15" t="s">
        <v>861</v>
      </c>
      <c r="C2128" s="15" t="s">
        <v>739</v>
      </c>
      <c r="D2128" s="5">
        <v>500</v>
      </c>
      <c r="E2128" s="101">
        <v>8940976</v>
      </c>
      <c r="F2128" s="15" t="s">
        <v>476</v>
      </c>
      <c r="G2128" s="183" t="s">
        <v>1091</v>
      </c>
    </row>
    <row r="2129" spans="1:7" x14ac:dyDescent="0.2">
      <c r="A2129" s="100">
        <v>9469589</v>
      </c>
      <c r="B2129" s="15" t="s">
        <v>2493</v>
      </c>
      <c r="C2129" s="15" t="s">
        <v>1830</v>
      </c>
      <c r="D2129" s="5">
        <v>500</v>
      </c>
      <c r="E2129" s="101">
        <v>8940976</v>
      </c>
      <c r="F2129" s="15" t="s">
        <v>476</v>
      </c>
      <c r="G2129" s="183" t="s">
        <v>1093</v>
      </c>
    </row>
    <row r="2130" spans="1:7" x14ac:dyDescent="0.2">
      <c r="A2130" s="100">
        <v>9469590</v>
      </c>
      <c r="B2130" s="15" t="s">
        <v>2503</v>
      </c>
      <c r="C2130" s="15" t="s">
        <v>1011</v>
      </c>
      <c r="D2130" s="5">
        <v>500</v>
      </c>
      <c r="E2130" s="101">
        <v>8940976</v>
      </c>
      <c r="F2130" s="15" t="s">
        <v>476</v>
      </c>
      <c r="G2130" s="183" t="s">
        <v>1097</v>
      </c>
    </row>
    <row r="2131" spans="1:7" x14ac:dyDescent="0.2">
      <c r="A2131" s="100">
        <v>9469769</v>
      </c>
      <c r="B2131" s="15" t="s">
        <v>2503</v>
      </c>
      <c r="C2131" s="15" t="s">
        <v>193</v>
      </c>
      <c r="D2131" s="5">
        <v>500</v>
      </c>
      <c r="E2131" s="101">
        <v>8940976</v>
      </c>
      <c r="F2131" s="15" t="s">
        <v>476</v>
      </c>
      <c r="G2131" s="183" t="s">
        <v>1097</v>
      </c>
    </row>
    <row r="2132" spans="1:7" x14ac:dyDescent="0.2">
      <c r="A2132" s="100">
        <v>9468404</v>
      </c>
      <c r="B2132" s="15" t="s">
        <v>1984</v>
      </c>
      <c r="C2132" s="15" t="s">
        <v>195</v>
      </c>
      <c r="D2132" s="5">
        <v>500</v>
      </c>
      <c r="E2132" s="101">
        <v>8940976</v>
      </c>
      <c r="F2132" s="15" t="s">
        <v>476</v>
      </c>
      <c r="G2132" s="183" t="s">
        <v>1091</v>
      </c>
    </row>
    <row r="2133" spans="1:7" x14ac:dyDescent="0.2">
      <c r="A2133" s="100">
        <v>9464723</v>
      </c>
      <c r="B2133" s="15" t="s">
        <v>715</v>
      </c>
      <c r="C2133" s="15" t="s">
        <v>716</v>
      </c>
      <c r="D2133" s="5">
        <v>1144</v>
      </c>
      <c r="E2133" s="101">
        <v>8940976</v>
      </c>
      <c r="F2133" s="15" t="s">
        <v>476</v>
      </c>
      <c r="G2133" s="183" t="s">
        <v>1108</v>
      </c>
    </row>
    <row r="2134" spans="1:7" x14ac:dyDescent="0.2">
      <c r="A2134" s="100">
        <v>9464722</v>
      </c>
      <c r="B2134" s="15" t="s">
        <v>715</v>
      </c>
      <c r="C2134" s="15" t="s">
        <v>210</v>
      </c>
      <c r="D2134" s="5">
        <v>624</v>
      </c>
      <c r="E2134" s="101">
        <v>8940976</v>
      </c>
      <c r="F2134" s="15" t="s">
        <v>476</v>
      </c>
      <c r="G2134" s="183" t="s">
        <v>1104</v>
      </c>
    </row>
    <row r="2135" spans="1:7" x14ac:dyDescent="0.2">
      <c r="A2135" s="100">
        <v>9468406</v>
      </c>
      <c r="B2135" s="15" t="s">
        <v>1985</v>
      </c>
      <c r="C2135" s="15" t="s">
        <v>253</v>
      </c>
      <c r="D2135" s="5">
        <v>500</v>
      </c>
      <c r="E2135" s="101">
        <v>8940976</v>
      </c>
      <c r="F2135" s="15" t="s">
        <v>476</v>
      </c>
      <c r="G2135" s="183" t="s">
        <v>1093</v>
      </c>
    </row>
    <row r="2136" spans="1:7" x14ac:dyDescent="0.2">
      <c r="A2136" s="100">
        <v>9466485</v>
      </c>
      <c r="B2136" s="15" t="s">
        <v>1146</v>
      </c>
      <c r="C2136" s="15" t="s">
        <v>774</v>
      </c>
      <c r="D2136" s="5">
        <v>500</v>
      </c>
      <c r="E2136" s="101">
        <v>8940976</v>
      </c>
      <c r="F2136" s="15" t="s">
        <v>476</v>
      </c>
      <c r="G2136" s="183" t="s">
        <v>1096</v>
      </c>
    </row>
    <row r="2137" spans="1:7" x14ac:dyDescent="0.2">
      <c r="A2137" s="100">
        <v>9470134</v>
      </c>
      <c r="B2137" s="15" t="s">
        <v>3286</v>
      </c>
      <c r="C2137" s="15" t="s">
        <v>297</v>
      </c>
      <c r="D2137" s="5">
        <v>500</v>
      </c>
      <c r="E2137" s="101">
        <v>8940976</v>
      </c>
      <c r="F2137" s="15" t="s">
        <v>476</v>
      </c>
      <c r="G2137" s="183" t="s">
        <v>1097</v>
      </c>
    </row>
    <row r="2138" spans="1:7" x14ac:dyDescent="0.2">
      <c r="A2138" s="100">
        <v>9464195</v>
      </c>
      <c r="B2138" s="15" t="s">
        <v>682</v>
      </c>
      <c r="C2138" s="15" t="s">
        <v>484</v>
      </c>
      <c r="D2138" s="5">
        <v>500</v>
      </c>
      <c r="E2138" s="101">
        <v>8940976</v>
      </c>
      <c r="F2138" s="15" t="s">
        <v>476</v>
      </c>
      <c r="G2138" s="183" t="s">
        <v>1104</v>
      </c>
    </row>
    <row r="2139" spans="1:7" x14ac:dyDescent="0.2">
      <c r="A2139" s="100">
        <v>9321818</v>
      </c>
      <c r="B2139" s="15" t="s">
        <v>2528</v>
      </c>
      <c r="C2139" s="15" t="s">
        <v>452</v>
      </c>
      <c r="D2139" s="5">
        <v>500</v>
      </c>
      <c r="E2139" s="101">
        <v>8940976</v>
      </c>
      <c r="F2139" s="15" t="s">
        <v>476</v>
      </c>
      <c r="G2139" s="183" t="s">
        <v>1100</v>
      </c>
    </row>
    <row r="2140" spans="1:7" x14ac:dyDescent="0.2">
      <c r="A2140" s="100">
        <v>9468409</v>
      </c>
      <c r="B2140" s="15" t="s">
        <v>1986</v>
      </c>
      <c r="C2140" s="15" t="s">
        <v>174</v>
      </c>
      <c r="D2140" s="5">
        <v>500</v>
      </c>
      <c r="E2140" s="101">
        <v>8940976</v>
      </c>
      <c r="F2140" s="15" t="s">
        <v>476</v>
      </c>
      <c r="G2140" s="183" t="s">
        <v>1091</v>
      </c>
    </row>
    <row r="2141" spans="1:7" x14ac:dyDescent="0.2">
      <c r="A2141" s="100">
        <v>9469592</v>
      </c>
      <c r="B2141" s="15" t="s">
        <v>2536</v>
      </c>
      <c r="C2141" s="15" t="s">
        <v>235</v>
      </c>
      <c r="D2141" s="5">
        <v>500</v>
      </c>
      <c r="E2141" s="101">
        <v>8940976</v>
      </c>
      <c r="F2141" s="15" t="s">
        <v>476</v>
      </c>
      <c r="G2141" s="183" t="s">
        <v>1096</v>
      </c>
    </row>
    <row r="2142" spans="1:7" x14ac:dyDescent="0.2">
      <c r="A2142" s="100">
        <v>9469593</v>
      </c>
      <c r="B2142" s="15" t="s">
        <v>2540</v>
      </c>
      <c r="C2142" s="15" t="s">
        <v>2541</v>
      </c>
      <c r="D2142" s="5">
        <v>500</v>
      </c>
      <c r="E2142" s="101">
        <v>8940976</v>
      </c>
      <c r="F2142" s="15" t="s">
        <v>476</v>
      </c>
      <c r="G2142" s="183" t="s">
        <v>1091</v>
      </c>
    </row>
    <row r="2143" spans="1:7" x14ac:dyDescent="0.2">
      <c r="A2143" s="100">
        <v>9470141</v>
      </c>
      <c r="B2143" s="15" t="s">
        <v>3298</v>
      </c>
      <c r="C2143" s="15" t="s">
        <v>511</v>
      </c>
      <c r="D2143" s="5">
        <v>500</v>
      </c>
      <c r="E2143" s="101">
        <v>8940976</v>
      </c>
      <c r="F2143" s="15" t="s">
        <v>476</v>
      </c>
      <c r="G2143" s="183" t="s">
        <v>1096</v>
      </c>
    </row>
    <row r="2144" spans="1:7" x14ac:dyDescent="0.2">
      <c r="A2144" s="100">
        <v>9468410</v>
      </c>
      <c r="B2144" s="15" t="s">
        <v>383</v>
      </c>
      <c r="C2144" s="15" t="s">
        <v>586</v>
      </c>
      <c r="D2144" s="5">
        <v>500</v>
      </c>
      <c r="E2144" s="101">
        <v>8940976</v>
      </c>
      <c r="F2144" s="15" t="s">
        <v>476</v>
      </c>
      <c r="G2144" s="183" t="s">
        <v>1097</v>
      </c>
    </row>
    <row r="2145" spans="1:7" x14ac:dyDescent="0.2">
      <c r="A2145" s="100">
        <v>9445017</v>
      </c>
      <c r="B2145" s="15" t="s">
        <v>574</v>
      </c>
      <c r="C2145" s="15" t="s">
        <v>255</v>
      </c>
      <c r="D2145" s="5">
        <v>562</v>
      </c>
      <c r="E2145" s="101">
        <v>8940976</v>
      </c>
      <c r="F2145" s="15" t="s">
        <v>476</v>
      </c>
      <c r="G2145" s="183" t="s">
        <v>1132</v>
      </c>
    </row>
    <row r="2146" spans="1:7" x14ac:dyDescent="0.2">
      <c r="A2146" s="100">
        <v>9454414</v>
      </c>
      <c r="B2146" s="15" t="s">
        <v>574</v>
      </c>
      <c r="C2146" s="15" t="s">
        <v>343</v>
      </c>
      <c r="D2146" s="5">
        <v>500</v>
      </c>
      <c r="E2146" s="101">
        <v>8940976</v>
      </c>
      <c r="F2146" s="15" t="s">
        <v>476</v>
      </c>
      <c r="G2146" s="183" t="s">
        <v>1106</v>
      </c>
    </row>
    <row r="2147" spans="1:7" x14ac:dyDescent="0.2">
      <c r="A2147" s="100">
        <v>9469594</v>
      </c>
      <c r="B2147" s="15" t="s">
        <v>2547</v>
      </c>
      <c r="C2147" s="15" t="s">
        <v>2548</v>
      </c>
      <c r="D2147" s="5">
        <v>500</v>
      </c>
      <c r="E2147" s="101">
        <v>8940976</v>
      </c>
      <c r="F2147" s="15" t="s">
        <v>476</v>
      </c>
      <c r="G2147" s="183" t="s">
        <v>1096</v>
      </c>
    </row>
    <row r="2148" spans="1:7" x14ac:dyDescent="0.2">
      <c r="A2148" s="100">
        <v>9470142</v>
      </c>
      <c r="B2148" s="15" t="s">
        <v>3299</v>
      </c>
      <c r="C2148" s="15" t="s">
        <v>1019</v>
      </c>
      <c r="D2148" s="5">
        <v>500</v>
      </c>
      <c r="E2148" s="101">
        <v>8940976</v>
      </c>
      <c r="F2148" s="15" t="s">
        <v>476</v>
      </c>
      <c r="G2148" s="183" t="s">
        <v>1097</v>
      </c>
    </row>
    <row r="2149" spans="1:7" x14ac:dyDescent="0.2">
      <c r="A2149" s="100">
        <v>9469595</v>
      </c>
      <c r="B2149" s="15" t="s">
        <v>1857</v>
      </c>
      <c r="C2149" s="15" t="s">
        <v>266</v>
      </c>
      <c r="D2149" s="5">
        <v>500</v>
      </c>
      <c r="E2149" s="101">
        <v>8940976</v>
      </c>
      <c r="F2149" s="15" t="s">
        <v>476</v>
      </c>
      <c r="G2149" s="183" t="s">
        <v>1097</v>
      </c>
    </row>
    <row r="2150" spans="1:7" x14ac:dyDescent="0.2">
      <c r="A2150" s="100">
        <v>9468413</v>
      </c>
      <c r="B2150" s="15" t="s">
        <v>1987</v>
      </c>
      <c r="C2150" s="15" t="s">
        <v>659</v>
      </c>
      <c r="D2150" s="5">
        <v>500</v>
      </c>
      <c r="E2150" s="101">
        <v>8940976</v>
      </c>
      <c r="F2150" s="15" t="s">
        <v>476</v>
      </c>
      <c r="G2150" s="183" t="s">
        <v>1097</v>
      </c>
    </row>
    <row r="2151" spans="1:7" x14ac:dyDescent="0.2">
      <c r="A2151" s="100">
        <v>9457781</v>
      </c>
      <c r="B2151" s="15" t="s">
        <v>337</v>
      </c>
      <c r="C2151" s="15" t="s">
        <v>224</v>
      </c>
      <c r="D2151" s="5">
        <v>1457</v>
      </c>
      <c r="E2151" s="101">
        <v>8940976</v>
      </c>
      <c r="F2151" s="15" t="s">
        <v>476</v>
      </c>
      <c r="G2151" s="183" t="s">
        <v>1106</v>
      </c>
    </row>
    <row r="2152" spans="1:7" x14ac:dyDescent="0.2">
      <c r="A2152" s="100">
        <v>9468414</v>
      </c>
      <c r="B2152" s="15" t="s">
        <v>1989</v>
      </c>
      <c r="C2152" s="15" t="s">
        <v>608</v>
      </c>
      <c r="D2152" s="5">
        <v>500</v>
      </c>
      <c r="E2152" s="101">
        <v>8940976</v>
      </c>
      <c r="F2152" s="15" t="s">
        <v>476</v>
      </c>
      <c r="G2152" s="183" t="s">
        <v>1104</v>
      </c>
    </row>
    <row r="2153" spans="1:7" x14ac:dyDescent="0.2">
      <c r="A2153" s="100">
        <v>9469596</v>
      </c>
      <c r="B2153" s="15" t="s">
        <v>1557</v>
      </c>
      <c r="C2153" s="15" t="s">
        <v>254</v>
      </c>
      <c r="D2153" s="5">
        <v>500</v>
      </c>
      <c r="E2153" s="101">
        <v>8940976</v>
      </c>
      <c r="F2153" s="15" t="s">
        <v>476</v>
      </c>
      <c r="G2153" s="183" t="s">
        <v>1097</v>
      </c>
    </row>
    <row r="2154" spans="1:7" x14ac:dyDescent="0.2">
      <c r="A2154" s="100">
        <v>9469597</v>
      </c>
      <c r="B2154" s="15" t="s">
        <v>2559</v>
      </c>
      <c r="C2154" s="15" t="s">
        <v>1955</v>
      </c>
      <c r="D2154" s="5">
        <v>500</v>
      </c>
      <c r="E2154" s="101">
        <v>8940976</v>
      </c>
      <c r="F2154" s="15" t="s">
        <v>476</v>
      </c>
      <c r="G2154" s="183" t="s">
        <v>1104</v>
      </c>
    </row>
    <row r="2155" spans="1:7" x14ac:dyDescent="0.2">
      <c r="A2155" s="100">
        <v>9469598</v>
      </c>
      <c r="B2155" s="15" t="s">
        <v>2560</v>
      </c>
      <c r="C2155" s="15" t="s">
        <v>544</v>
      </c>
      <c r="D2155" s="5">
        <v>500</v>
      </c>
      <c r="E2155" s="101">
        <v>8940976</v>
      </c>
      <c r="F2155" s="15" t="s">
        <v>476</v>
      </c>
      <c r="G2155" s="183" t="s">
        <v>1096</v>
      </c>
    </row>
    <row r="2156" spans="1:7" x14ac:dyDescent="0.2">
      <c r="A2156" s="100">
        <v>9468416</v>
      </c>
      <c r="B2156" s="15" t="s">
        <v>1992</v>
      </c>
      <c r="C2156" s="15" t="s">
        <v>287</v>
      </c>
      <c r="D2156" s="5">
        <v>500</v>
      </c>
      <c r="E2156" s="101">
        <v>8940976</v>
      </c>
      <c r="F2156" s="15" t="s">
        <v>476</v>
      </c>
      <c r="G2156" s="183" t="s">
        <v>1096</v>
      </c>
    </row>
    <row r="2157" spans="1:7" x14ac:dyDescent="0.2">
      <c r="A2157" s="100">
        <v>9463925</v>
      </c>
      <c r="B2157" s="15" t="s">
        <v>441</v>
      </c>
      <c r="C2157" s="15" t="s">
        <v>235</v>
      </c>
      <c r="D2157" s="5">
        <v>1085</v>
      </c>
      <c r="E2157" s="101">
        <v>8940976</v>
      </c>
      <c r="F2157" s="15" t="s">
        <v>476</v>
      </c>
      <c r="G2157" s="183" t="s">
        <v>1093</v>
      </c>
    </row>
    <row r="2158" spans="1:7" x14ac:dyDescent="0.2">
      <c r="A2158" s="100">
        <v>9459730</v>
      </c>
      <c r="B2158" s="15" t="s">
        <v>441</v>
      </c>
      <c r="C2158" s="15" t="s">
        <v>185</v>
      </c>
      <c r="D2158" s="5">
        <v>1464</v>
      </c>
      <c r="E2158" s="101">
        <v>8940976</v>
      </c>
      <c r="F2158" s="15" t="s">
        <v>476</v>
      </c>
      <c r="G2158" s="183" t="s">
        <v>1108</v>
      </c>
    </row>
    <row r="2159" spans="1:7" x14ac:dyDescent="0.2">
      <c r="A2159" s="100">
        <v>9468417</v>
      </c>
      <c r="B2159" s="15" t="s">
        <v>1995</v>
      </c>
      <c r="C2159" s="15" t="s">
        <v>247</v>
      </c>
      <c r="D2159" s="5">
        <v>500</v>
      </c>
      <c r="E2159" s="101">
        <v>8940976</v>
      </c>
      <c r="F2159" s="15" t="s">
        <v>476</v>
      </c>
      <c r="G2159" s="183" t="s">
        <v>1091</v>
      </c>
    </row>
    <row r="2160" spans="1:7" x14ac:dyDescent="0.2">
      <c r="A2160" s="100">
        <v>2112579</v>
      </c>
      <c r="B2160" s="15" t="s">
        <v>3312</v>
      </c>
      <c r="C2160" s="15" t="s">
        <v>174</v>
      </c>
      <c r="D2160" s="5">
        <v>500</v>
      </c>
      <c r="E2160" s="101">
        <v>8940976</v>
      </c>
      <c r="F2160" s="15" t="s">
        <v>476</v>
      </c>
      <c r="G2160" s="183" t="s">
        <v>1104</v>
      </c>
    </row>
    <row r="2161" spans="1:7" x14ac:dyDescent="0.2">
      <c r="A2161" s="100">
        <v>9469599</v>
      </c>
      <c r="B2161" s="15" t="s">
        <v>2601</v>
      </c>
      <c r="C2161" s="15" t="s">
        <v>2602</v>
      </c>
      <c r="D2161" s="5">
        <v>500</v>
      </c>
      <c r="E2161" s="101">
        <v>8940976</v>
      </c>
      <c r="F2161" s="15" t="s">
        <v>476</v>
      </c>
      <c r="G2161" s="183" t="s">
        <v>1097</v>
      </c>
    </row>
    <row r="2162" spans="1:7" x14ac:dyDescent="0.2">
      <c r="A2162" s="100">
        <v>9469600</v>
      </c>
      <c r="B2162" s="15" t="s">
        <v>2606</v>
      </c>
      <c r="C2162" s="15" t="s">
        <v>2607</v>
      </c>
      <c r="D2162" s="5">
        <v>500</v>
      </c>
      <c r="E2162" s="101">
        <v>8940976</v>
      </c>
      <c r="F2162" s="15" t="s">
        <v>476</v>
      </c>
      <c r="G2162" s="183" t="s">
        <v>1100</v>
      </c>
    </row>
    <row r="2163" spans="1:7" x14ac:dyDescent="0.2">
      <c r="A2163" s="100">
        <v>9469601</v>
      </c>
      <c r="B2163" s="15" t="s">
        <v>2621</v>
      </c>
      <c r="C2163" s="15" t="s">
        <v>248</v>
      </c>
      <c r="D2163" s="5">
        <v>500</v>
      </c>
      <c r="E2163" s="101">
        <v>8940976</v>
      </c>
      <c r="F2163" s="15" t="s">
        <v>476</v>
      </c>
      <c r="G2163" s="183" t="s">
        <v>1096</v>
      </c>
    </row>
    <row r="2164" spans="1:7" x14ac:dyDescent="0.2">
      <c r="A2164" s="100">
        <v>9466050</v>
      </c>
      <c r="B2164" s="15" t="s">
        <v>1574</v>
      </c>
      <c r="C2164" s="15" t="s">
        <v>212</v>
      </c>
      <c r="D2164" s="5">
        <v>500</v>
      </c>
      <c r="E2164" s="101">
        <v>8940976</v>
      </c>
      <c r="F2164" s="15" t="s">
        <v>476</v>
      </c>
      <c r="G2164" s="183" t="s">
        <v>1100</v>
      </c>
    </row>
    <row r="2165" spans="1:7" x14ac:dyDescent="0.2">
      <c r="A2165" s="100">
        <v>9469602</v>
      </c>
      <c r="B2165" s="15" t="s">
        <v>2625</v>
      </c>
      <c r="C2165" s="15" t="s">
        <v>1566</v>
      </c>
      <c r="D2165" s="5">
        <v>500</v>
      </c>
      <c r="E2165" s="101">
        <v>8940976</v>
      </c>
      <c r="F2165" s="15" t="s">
        <v>476</v>
      </c>
      <c r="G2165" s="183" t="s">
        <v>1097</v>
      </c>
    </row>
    <row r="2166" spans="1:7" x14ac:dyDescent="0.2">
      <c r="A2166" s="100">
        <v>9468420</v>
      </c>
      <c r="B2166" s="15" t="s">
        <v>1998</v>
      </c>
      <c r="C2166" s="15" t="s">
        <v>235</v>
      </c>
      <c r="D2166" s="5">
        <v>500</v>
      </c>
      <c r="E2166" s="101">
        <v>8940976</v>
      </c>
      <c r="F2166" s="15" t="s">
        <v>476</v>
      </c>
      <c r="G2166" s="183" t="s">
        <v>1104</v>
      </c>
    </row>
    <row r="2167" spans="1:7" x14ac:dyDescent="0.2">
      <c r="A2167" s="100">
        <v>9465452</v>
      </c>
      <c r="B2167" s="15" t="s">
        <v>341</v>
      </c>
      <c r="C2167" s="15" t="s">
        <v>879</v>
      </c>
      <c r="D2167" s="5">
        <v>609</v>
      </c>
      <c r="E2167" s="101">
        <v>8940976</v>
      </c>
      <c r="F2167" s="15" t="s">
        <v>476</v>
      </c>
      <c r="G2167" s="183" t="s">
        <v>1106</v>
      </c>
    </row>
    <row r="2168" spans="1:7" x14ac:dyDescent="0.2">
      <c r="A2168" s="100">
        <v>9452545</v>
      </c>
      <c r="B2168" s="15" t="s">
        <v>341</v>
      </c>
      <c r="C2168" s="15" t="s">
        <v>266</v>
      </c>
      <c r="D2168" s="5">
        <v>1865</v>
      </c>
      <c r="E2168" s="101">
        <v>8940976</v>
      </c>
      <c r="F2168" s="15" t="s">
        <v>476</v>
      </c>
      <c r="G2168" s="183" t="s">
        <v>1132</v>
      </c>
    </row>
    <row r="2169" spans="1:7" x14ac:dyDescent="0.2">
      <c r="A2169" s="100">
        <v>9460750</v>
      </c>
      <c r="B2169" s="15" t="s">
        <v>341</v>
      </c>
      <c r="C2169" s="15" t="s">
        <v>1034</v>
      </c>
      <c r="D2169" s="5">
        <v>826</v>
      </c>
      <c r="E2169" s="101">
        <v>8940976</v>
      </c>
      <c r="F2169" s="15" t="s">
        <v>476</v>
      </c>
      <c r="G2169" s="183" t="s">
        <v>1093</v>
      </c>
    </row>
    <row r="2170" spans="1:7" x14ac:dyDescent="0.2">
      <c r="A2170" s="100">
        <v>9460697</v>
      </c>
      <c r="B2170" s="15" t="s">
        <v>763</v>
      </c>
      <c r="C2170" s="15" t="s">
        <v>226</v>
      </c>
      <c r="D2170" s="5">
        <v>500</v>
      </c>
      <c r="E2170" s="101">
        <v>8940976</v>
      </c>
      <c r="F2170" s="15" t="s">
        <v>476</v>
      </c>
      <c r="G2170" s="183" t="s">
        <v>1104</v>
      </c>
    </row>
    <row r="2171" spans="1:7" x14ac:dyDescent="0.2">
      <c r="A2171" s="100">
        <v>9469603</v>
      </c>
      <c r="B2171" s="15" t="s">
        <v>2644</v>
      </c>
      <c r="C2171" s="15" t="s">
        <v>253</v>
      </c>
      <c r="D2171" s="5">
        <v>500</v>
      </c>
      <c r="E2171" s="101">
        <v>8940976</v>
      </c>
      <c r="F2171" s="15" t="s">
        <v>476</v>
      </c>
      <c r="G2171" s="183" t="s">
        <v>1091</v>
      </c>
    </row>
    <row r="2172" spans="1:7" x14ac:dyDescent="0.2">
      <c r="A2172" s="100">
        <v>9466908</v>
      </c>
      <c r="B2172" s="15" t="s">
        <v>1590</v>
      </c>
      <c r="C2172" s="15" t="s">
        <v>194</v>
      </c>
      <c r="D2172" s="5">
        <v>500</v>
      </c>
      <c r="E2172" s="101">
        <v>8940976</v>
      </c>
      <c r="F2172" s="15" t="s">
        <v>476</v>
      </c>
      <c r="G2172" s="183" t="s">
        <v>1108</v>
      </c>
    </row>
    <row r="2173" spans="1:7" x14ac:dyDescent="0.2">
      <c r="A2173" s="100">
        <v>9469604</v>
      </c>
      <c r="B2173" s="15" t="s">
        <v>2664</v>
      </c>
      <c r="C2173" s="15" t="s">
        <v>532</v>
      </c>
      <c r="D2173" s="5">
        <v>500</v>
      </c>
      <c r="E2173" s="101">
        <v>8940976</v>
      </c>
      <c r="F2173" s="15" t="s">
        <v>476</v>
      </c>
      <c r="G2173" s="183" t="s">
        <v>1096</v>
      </c>
    </row>
    <row r="2174" spans="1:7" x14ac:dyDescent="0.2">
      <c r="A2174" s="100">
        <v>9469605</v>
      </c>
      <c r="B2174" s="15" t="s">
        <v>2666</v>
      </c>
      <c r="C2174" s="15" t="s">
        <v>247</v>
      </c>
      <c r="D2174" s="5">
        <v>500</v>
      </c>
      <c r="E2174" s="101">
        <v>8940976</v>
      </c>
      <c r="F2174" s="15" t="s">
        <v>476</v>
      </c>
      <c r="G2174" s="183" t="s">
        <v>1093</v>
      </c>
    </row>
    <row r="2175" spans="1:7" x14ac:dyDescent="0.2">
      <c r="A2175" s="100">
        <v>9470457</v>
      </c>
      <c r="B2175" s="15" t="s">
        <v>3565</v>
      </c>
      <c r="C2175" s="15" t="s">
        <v>271</v>
      </c>
      <c r="D2175" s="5">
        <v>500</v>
      </c>
      <c r="E2175" s="101">
        <v>8940976</v>
      </c>
      <c r="F2175" s="15" t="s">
        <v>476</v>
      </c>
      <c r="G2175" s="183" t="s">
        <v>1093</v>
      </c>
    </row>
    <row r="2176" spans="1:7" x14ac:dyDescent="0.2">
      <c r="A2176" s="100">
        <v>9470144</v>
      </c>
      <c r="B2176" s="15" t="s">
        <v>3335</v>
      </c>
      <c r="C2176" s="15" t="s">
        <v>3336</v>
      </c>
      <c r="D2176" s="5">
        <v>500</v>
      </c>
      <c r="E2176" s="101">
        <v>8940976</v>
      </c>
      <c r="F2176" s="15" t="s">
        <v>476</v>
      </c>
      <c r="G2176" s="183" t="s">
        <v>1097</v>
      </c>
    </row>
    <row r="2177" spans="1:7" x14ac:dyDescent="0.2">
      <c r="A2177" s="100">
        <v>9463701</v>
      </c>
      <c r="B2177" s="15" t="s">
        <v>2000</v>
      </c>
      <c r="C2177" s="15" t="s">
        <v>1439</v>
      </c>
      <c r="D2177" s="5">
        <v>500</v>
      </c>
      <c r="E2177" s="101">
        <v>8940976</v>
      </c>
      <c r="F2177" s="15" t="s">
        <v>476</v>
      </c>
      <c r="G2177" s="183" t="s">
        <v>1102</v>
      </c>
    </row>
    <row r="2178" spans="1:7" x14ac:dyDescent="0.2">
      <c r="A2178" s="100">
        <v>9468424</v>
      </c>
      <c r="B2178" s="15" t="s">
        <v>2001</v>
      </c>
      <c r="C2178" s="15" t="s">
        <v>548</v>
      </c>
      <c r="D2178" s="5">
        <v>500</v>
      </c>
      <c r="E2178" s="101">
        <v>8940976</v>
      </c>
      <c r="F2178" s="15" t="s">
        <v>476</v>
      </c>
      <c r="G2178" s="183" t="s">
        <v>1097</v>
      </c>
    </row>
    <row r="2179" spans="1:7" x14ac:dyDescent="0.2">
      <c r="A2179" s="100">
        <v>9470137</v>
      </c>
      <c r="B2179" s="15" t="s">
        <v>3348</v>
      </c>
      <c r="C2179" s="15" t="s">
        <v>3349</v>
      </c>
      <c r="D2179" s="5">
        <v>500</v>
      </c>
      <c r="E2179" s="101">
        <v>8940976</v>
      </c>
      <c r="F2179" s="15" t="s">
        <v>476</v>
      </c>
      <c r="G2179" s="183" t="s">
        <v>1093</v>
      </c>
    </row>
    <row r="2180" spans="1:7" x14ac:dyDescent="0.2">
      <c r="A2180" s="100">
        <v>9469606</v>
      </c>
      <c r="B2180" s="15" t="s">
        <v>2684</v>
      </c>
      <c r="C2180" s="15" t="s">
        <v>2685</v>
      </c>
      <c r="D2180" s="5">
        <v>500</v>
      </c>
      <c r="E2180" s="101">
        <v>8940976</v>
      </c>
      <c r="F2180" s="15" t="s">
        <v>476</v>
      </c>
      <c r="G2180" s="183" t="s">
        <v>1091</v>
      </c>
    </row>
    <row r="2181" spans="1:7" x14ac:dyDescent="0.2">
      <c r="A2181" s="100">
        <v>9447592</v>
      </c>
      <c r="B2181" s="15" t="s">
        <v>368</v>
      </c>
      <c r="C2181" s="15" t="s">
        <v>369</v>
      </c>
      <c r="D2181" s="5">
        <v>1282</v>
      </c>
      <c r="E2181" s="101">
        <v>8940976</v>
      </c>
      <c r="F2181" s="15" t="s">
        <v>476</v>
      </c>
      <c r="G2181" s="183" t="s">
        <v>1102</v>
      </c>
    </row>
    <row r="2182" spans="1:7" x14ac:dyDescent="0.2">
      <c r="A2182" s="100">
        <v>9469607</v>
      </c>
      <c r="B2182" s="15" t="s">
        <v>1271</v>
      </c>
      <c r="C2182" s="15" t="s">
        <v>183</v>
      </c>
      <c r="D2182" s="5">
        <v>500</v>
      </c>
      <c r="E2182" s="101">
        <v>8940976</v>
      </c>
      <c r="F2182" s="15" t="s">
        <v>476</v>
      </c>
      <c r="G2182" s="183" t="s">
        <v>1096</v>
      </c>
    </row>
    <row r="2183" spans="1:7" x14ac:dyDescent="0.2">
      <c r="A2183" s="100">
        <v>9460723</v>
      </c>
      <c r="B2183" s="15" t="s">
        <v>552</v>
      </c>
      <c r="C2183" s="15" t="s">
        <v>189</v>
      </c>
      <c r="D2183" s="5">
        <v>584</v>
      </c>
      <c r="E2183" s="101">
        <v>8940976</v>
      </c>
      <c r="F2183" s="15" t="s">
        <v>476</v>
      </c>
      <c r="G2183" s="183" t="s">
        <v>1114</v>
      </c>
    </row>
    <row r="2184" spans="1:7" x14ac:dyDescent="0.2">
      <c r="A2184" s="100">
        <v>9470453</v>
      </c>
      <c r="B2184" s="15" t="s">
        <v>3568</v>
      </c>
      <c r="C2184" s="15" t="s">
        <v>228</v>
      </c>
      <c r="D2184" s="5">
        <v>500</v>
      </c>
      <c r="E2184" s="101">
        <v>8940976</v>
      </c>
      <c r="F2184" s="15" t="s">
        <v>476</v>
      </c>
      <c r="G2184" s="183" t="s">
        <v>1104</v>
      </c>
    </row>
    <row r="2185" spans="1:7" x14ac:dyDescent="0.2">
      <c r="A2185" s="100">
        <v>9469608</v>
      </c>
      <c r="B2185" s="15" t="s">
        <v>2707</v>
      </c>
      <c r="C2185" s="15" t="s">
        <v>563</v>
      </c>
      <c r="D2185" s="5">
        <v>500</v>
      </c>
      <c r="E2185" s="101">
        <v>8940976</v>
      </c>
      <c r="F2185" s="15" t="s">
        <v>476</v>
      </c>
      <c r="G2185" s="183" t="s">
        <v>1097</v>
      </c>
    </row>
    <row r="2186" spans="1:7" x14ac:dyDescent="0.2">
      <c r="A2186" s="100">
        <v>9469609</v>
      </c>
      <c r="B2186" s="15" t="s">
        <v>2114</v>
      </c>
      <c r="C2186" s="15" t="s">
        <v>247</v>
      </c>
      <c r="D2186" s="5">
        <v>500</v>
      </c>
      <c r="E2186" s="101">
        <v>8940976</v>
      </c>
      <c r="F2186" s="15" t="s">
        <v>476</v>
      </c>
      <c r="G2186" s="183" t="s">
        <v>1093</v>
      </c>
    </row>
    <row r="2187" spans="1:7" x14ac:dyDescent="0.2">
      <c r="A2187" s="100">
        <v>9468429</v>
      </c>
      <c r="B2187" s="15" t="s">
        <v>2003</v>
      </c>
      <c r="C2187" s="15" t="s">
        <v>1978</v>
      </c>
      <c r="D2187" s="5">
        <v>500</v>
      </c>
      <c r="E2187" s="101">
        <v>8940976</v>
      </c>
      <c r="F2187" s="15" t="s">
        <v>476</v>
      </c>
      <c r="G2187" s="183" t="s">
        <v>1106</v>
      </c>
    </row>
    <row r="2188" spans="1:7" x14ac:dyDescent="0.2">
      <c r="A2188" s="100">
        <v>9468294</v>
      </c>
      <c r="B2188" s="15" t="s">
        <v>1275</v>
      </c>
      <c r="C2188" s="15" t="s">
        <v>164</v>
      </c>
      <c r="D2188" s="5">
        <v>500</v>
      </c>
      <c r="E2188" s="101">
        <v>8940976</v>
      </c>
      <c r="F2188" s="15" t="s">
        <v>476</v>
      </c>
      <c r="G2188" s="183" t="s">
        <v>1096</v>
      </c>
    </row>
    <row r="2189" spans="1:7" x14ac:dyDescent="0.2">
      <c r="A2189" s="100">
        <v>9470302</v>
      </c>
      <c r="B2189" s="15" t="s">
        <v>3370</v>
      </c>
      <c r="C2189" s="15" t="s">
        <v>3371</v>
      </c>
      <c r="D2189" s="5">
        <v>500</v>
      </c>
      <c r="E2189" s="101">
        <v>8940976</v>
      </c>
      <c r="F2189" s="15" t="s">
        <v>476</v>
      </c>
      <c r="G2189" s="183" t="s">
        <v>1093</v>
      </c>
    </row>
    <row r="2190" spans="1:7" x14ac:dyDescent="0.2">
      <c r="A2190" s="100">
        <v>9462226</v>
      </c>
      <c r="B2190" s="15" t="s">
        <v>366</v>
      </c>
      <c r="C2190" s="15" t="s">
        <v>226</v>
      </c>
      <c r="D2190" s="5">
        <v>976</v>
      </c>
      <c r="E2190" s="101">
        <v>8940976</v>
      </c>
      <c r="F2190" s="15" t="s">
        <v>476</v>
      </c>
      <c r="G2190" s="183" t="s">
        <v>1114</v>
      </c>
    </row>
    <row r="2191" spans="1:7" x14ac:dyDescent="0.2">
      <c r="A2191" s="100">
        <v>9469613</v>
      </c>
      <c r="B2191" s="15" t="s">
        <v>2737</v>
      </c>
      <c r="C2191" s="15" t="s">
        <v>187</v>
      </c>
      <c r="D2191" s="5">
        <v>500</v>
      </c>
      <c r="E2191" s="101">
        <v>8940976</v>
      </c>
      <c r="F2191" s="15" t="s">
        <v>476</v>
      </c>
      <c r="G2191" s="183" t="s">
        <v>1097</v>
      </c>
    </row>
    <row r="2192" spans="1:7" x14ac:dyDescent="0.2">
      <c r="A2192" s="100">
        <v>9469627</v>
      </c>
      <c r="B2192" s="15" t="s">
        <v>2740</v>
      </c>
      <c r="C2192" s="15" t="s">
        <v>282</v>
      </c>
      <c r="D2192" s="5">
        <v>500</v>
      </c>
      <c r="E2192" s="101">
        <v>8940976</v>
      </c>
      <c r="F2192" s="15" t="s">
        <v>476</v>
      </c>
      <c r="G2192" s="183" t="s">
        <v>1096</v>
      </c>
    </row>
    <row r="2193" spans="1:7" x14ac:dyDescent="0.2">
      <c r="A2193" s="100">
        <v>9469628</v>
      </c>
      <c r="B2193" s="15" t="s">
        <v>1629</v>
      </c>
      <c r="C2193" s="15" t="s">
        <v>278</v>
      </c>
      <c r="D2193" s="5">
        <v>500</v>
      </c>
      <c r="E2193" s="101">
        <v>8940976</v>
      </c>
      <c r="F2193" s="15" t="s">
        <v>476</v>
      </c>
      <c r="G2193" s="183" t="s">
        <v>1093</v>
      </c>
    </row>
    <row r="2194" spans="1:7" x14ac:dyDescent="0.2">
      <c r="A2194" s="100">
        <v>9465948</v>
      </c>
      <c r="B2194" s="15" t="s">
        <v>1630</v>
      </c>
      <c r="C2194" s="15" t="s">
        <v>167</v>
      </c>
      <c r="D2194" s="5">
        <v>500</v>
      </c>
      <c r="E2194" s="101">
        <v>8940976</v>
      </c>
      <c r="F2194" s="15" t="s">
        <v>476</v>
      </c>
      <c r="G2194" s="183" t="s">
        <v>1093</v>
      </c>
    </row>
    <row r="2195" spans="1:7" x14ac:dyDescent="0.2">
      <c r="A2195" s="100">
        <v>9469629</v>
      </c>
      <c r="B2195" s="15" t="s">
        <v>2745</v>
      </c>
      <c r="C2195" s="15" t="s">
        <v>266</v>
      </c>
      <c r="D2195" s="5">
        <v>500</v>
      </c>
      <c r="E2195" s="101">
        <v>8940976</v>
      </c>
      <c r="F2195" s="15" t="s">
        <v>476</v>
      </c>
      <c r="G2195" s="183" t="s">
        <v>1104</v>
      </c>
    </row>
    <row r="2196" spans="1:7" x14ac:dyDescent="0.2">
      <c r="A2196" s="100">
        <v>9465791</v>
      </c>
      <c r="B2196" s="15" t="s">
        <v>1045</v>
      </c>
      <c r="C2196" s="15" t="s">
        <v>547</v>
      </c>
      <c r="D2196" s="5">
        <v>500</v>
      </c>
      <c r="E2196" s="101">
        <v>8940976</v>
      </c>
      <c r="F2196" s="15" t="s">
        <v>476</v>
      </c>
      <c r="G2196" s="183" t="s">
        <v>1093</v>
      </c>
    </row>
    <row r="2197" spans="1:7" x14ac:dyDescent="0.2">
      <c r="A2197" s="100">
        <v>9459172</v>
      </c>
      <c r="B2197" s="15" t="s">
        <v>2007</v>
      </c>
      <c r="C2197" s="15" t="s">
        <v>469</v>
      </c>
      <c r="D2197" s="5">
        <v>500</v>
      </c>
      <c r="E2197" s="101">
        <v>8940976</v>
      </c>
      <c r="F2197" s="15" t="s">
        <v>476</v>
      </c>
      <c r="G2197" s="183" t="s">
        <v>1114</v>
      </c>
    </row>
    <row r="2198" spans="1:7" x14ac:dyDescent="0.2">
      <c r="A2198" s="100">
        <v>9469630</v>
      </c>
      <c r="B2198" s="15" t="s">
        <v>2752</v>
      </c>
      <c r="C2198" s="15" t="s">
        <v>445</v>
      </c>
      <c r="D2198" s="5">
        <v>500</v>
      </c>
      <c r="E2198" s="101">
        <v>8940976</v>
      </c>
      <c r="F2198" s="15" t="s">
        <v>476</v>
      </c>
      <c r="G2198" s="183" t="s">
        <v>1096</v>
      </c>
    </row>
    <row r="2199" spans="1:7" x14ac:dyDescent="0.2">
      <c r="A2199" s="100">
        <v>9456158</v>
      </c>
      <c r="B2199" s="15" t="s">
        <v>338</v>
      </c>
      <c r="C2199" s="15" t="s">
        <v>236</v>
      </c>
      <c r="D2199" s="5">
        <v>1259</v>
      </c>
      <c r="E2199" s="101">
        <v>8940976</v>
      </c>
      <c r="F2199" s="15" t="s">
        <v>476</v>
      </c>
      <c r="G2199" s="183" t="s">
        <v>1114</v>
      </c>
    </row>
    <row r="2200" spans="1:7" x14ac:dyDescent="0.2">
      <c r="A2200" s="100">
        <v>9468432</v>
      </c>
      <c r="B2200" s="15" t="s">
        <v>2008</v>
      </c>
      <c r="C2200" s="15" t="s">
        <v>272</v>
      </c>
      <c r="D2200" s="5">
        <v>500</v>
      </c>
      <c r="E2200" s="101">
        <v>8940976</v>
      </c>
      <c r="F2200" s="15" t="s">
        <v>476</v>
      </c>
      <c r="G2200" s="183" t="s">
        <v>1104</v>
      </c>
    </row>
    <row r="2201" spans="1:7" x14ac:dyDescent="0.2">
      <c r="A2201" s="100">
        <v>9469631</v>
      </c>
      <c r="B2201" s="15" t="s">
        <v>2754</v>
      </c>
      <c r="C2201" s="15" t="s">
        <v>801</v>
      </c>
      <c r="D2201" s="5">
        <v>500</v>
      </c>
      <c r="E2201" s="101">
        <v>8940976</v>
      </c>
      <c r="F2201" s="15" t="s">
        <v>476</v>
      </c>
      <c r="G2201" s="183" t="s">
        <v>1093</v>
      </c>
    </row>
    <row r="2202" spans="1:7" x14ac:dyDescent="0.2">
      <c r="A2202" s="100">
        <v>9468296</v>
      </c>
      <c r="B2202" s="15" t="s">
        <v>1950</v>
      </c>
      <c r="C2202" s="15" t="s">
        <v>1416</v>
      </c>
      <c r="D2202" s="5">
        <v>500</v>
      </c>
      <c r="E2202" s="101">
        <v>8940976</v>
      </c>
      <c r="F2202" s="15" t="s">
        <v>476</v>
      </c>
      <c r="G2202" s="183" t="s">
        <v>1093</v>
      </c>
    </row>
    <row r="2203" spans="1:7" x14ac:dyDescent="0.2">
      <c r="A2203" s="100">
        <v>9469632</v>
      </c>
      <c r="B2203" s="15" t="s">
        <v>2764</v>
      </c>
      <c r="C2203" s="15" t="s">
        <v>2765</v>
      </c>
      <c r="D2203" s="5">
        <v>500</v>
      </c>
      <c r="E2203" s="101">
        <v>8940976</v>
      </c>
      <c r="F2203" s="15" t="s">
        <v>476</v>
      </c>
      <c r="G2203" s="183" t="s">
        <v>1097</v>
      </c>
    </row>
    <row r="2204" spans="1:7" x14ac:dyDescent="0.2">
      <c r="A2204" s="100">
        <v>9465789</v>
      </c>
      <c r="B2204" s="15" t="s">
        <v>1049</v>
      </c>
      <c r="C2204" s="15" t="s">
        <v>261</v>
      </c>
      <c r="D2204" s="5">
        <v>521</v>
      </c>
      <c r="E2204" s="101">
        <v>8940976</v>
      </c>
      <c r="F2204" s="15" t="s">
        <v>476</v>
      </c>
      <c r="G2204" s="183" t="s">
        <v>1096</v>
      </c>
    </row>
    <row r="2205" spans="1:7" x14ac:dyDescent="0.2">
      <c r="A2205" s="100">
        <v>9465788</v>
      </c>
      <c r="B2205" s="15" t="s">
        <v>1049</v>
      </c>
      <c r="C2205" s="15" t="s">
        <v>235</v>
      </c>
      <c r="D2205" s="5">
        <v>500</v>
      </c>
      <c r="E2205" s="101">
        <v>8940976</v>
      </c>
      <c r="F2205" s="15" t="s">
        <v>476</v>
      </c>
      <c r="G2205" s="183" t="s">
        <v>1096</v>
      </c>
    </row>
    <row r="2206" spans="1:7" x14ac:dyDescent="0.2">
      <c r="A2206" s="100">
        <v>9470300</v>
      </c>
      <c r="B2206" s="15" t="s">
        <v>3385</v>
      </c>
      <c r="C2206" s="15" t="s">
        <v>370</v>
      </c>
      <c r="D2206" s="5">
        <v>500</v>
      </c>
      <c r="E2206" s="101">
        <v>8940976</v>
      </c>
      <c r="F2206" s="15" t="s">
        <v>476</v>
      </c>
      <c r="G2206" s="183" t="s">
        <v>1132</v>
      </c>
    </row>
    <row r="2207" spans="1:7" x14ac:dyDescent="0.2">
      <c r="A2207" s="100">
        <v>9465757</v>
      </c>
      <c r="B2207" s="15" t="s">
        <v>279</v>
      </c>
      <c r="C2207" s="15" t="s">
        <v>248</v>
      </c>
      <c r="D2207" s="5">
        <v>701</v>
      </c>
      <c r="E2207" s="101">
        <v>8940976</v>
      </c>
      <c r="F2207" s="15" t="s">
        <v>476</v>
      </c>
      <c r="G2207" s="183" t="s">
        <v>1093</v>
      </c>
    </row>
    <row r="2208" spans="1:7" x14ac:dyDescent="0.2">
      <c r="A2208" s="100">
        <v>9469633</v>
      </c>
      <c r="B2208" s="15" t="s">
        <v>2798</v>
      </c>
      <c r="C2208" s="15" t="s">
        <v>226</v>
      </c>
      <c r="D2208" s="5">
        <v>500</v>
      </c>
      <c r="E2208" s="101">
        <v>8940976</v>
      </c>
      <c r="F2208" s="15" t="s">
        <v>476</v>
      </c>
      <c r="G2208" s="183" t="s">
        <v>1104</v>
      </c>
    </row>
    <row r="2209" spans="1:7" x14ac:dyDescent="0.2">
      <c r="A2209" s="100">
        <v>9468437</v>
      </c>
      <c r="B2209" s="15" t="s">
        <v>2012</v>
      </c>
      <c r="C2209" s="15" t="s">
        <v>2013</v>
      </c>
      <c r="D2209" s="5">
        <v>500</v>
      </c>
      <c r="E2209" s="101">
        <v>8940976</v>
      </c>
      <c r="F2209" s="15" t="s">
        <v>476</v>
      </c>
      <c r="G2209" s="183" t="s">
        <v>1097</v>
      </c>
    </row>
    <row r="2210" spans="1:7" x14ac:dyDescent="0.2">
      <c r="A2210" s="100">
        <v>9469634</v>
      </c>
      <c r="B2210" s="15" t="s">
        <v>2804</v>
      </c>
      <c r="C2210" s="15" t="s">
        <v>174</v>
      </c>
      <c r="D2210" s="5">
        <v>500</v>
      </c>
      <c r="E2210" s="101">
        <v>8940976</v>
      </c>
      <c r="F2210" s="15" t="s">
        <v>476</v>
      </c>
      <c r="G2210" s="183" t="s">
        <v>1100</v>
      </c>
    </row>
    <row r="2211" spans="1:7" x14ac:dyDescent="0.2">
      <c r="A2211" s="100">
        <v>9469635</v>
      </c>
      <c r="B2211" s="15" t="s">
        <v>2818</v>
      </c>
      <c r="C2211" s="15" t="s">
        <v>206</v>
      </c>
      <c r="D2211" s="5">
        <v>500</v>
      </c>
      <c r="E2211" s="101">
        <v>8940976</v>
      </c>
      <c r="F2211" s="15" t="s">
        <v>476</v>
      </c>
      <c r="G2211" s="183" t="s">
        <v>1104</v>
      </c>
    </row>
    <row r="2212" spans="1:7" x14ac:dyDescent="0.2">
      <c r="A2212" s="100">
        <v>9469636</v>
      </c>
      <c r="B2212" s="15" t="s">
        <v>2832</v>
      </c>
      <c r="C2212" s="15" t="s">
        <v>932</v>
      </c>
      <c r="D2212" s="5">
        <v>500</v>
      </c>
      <c r="E2212" s="101">
        <v>8940976</v>
      </c>
      <c r="F2212" s="15" t="s">
        <v>476</v>
      </c>
      <c r="G2212" s="183" t="s">
        <v>1097</v>
      </c>
    </row>
    <row r="2213" spans="1:7" x14ac:dyDescent="0.2">
      <c r="A2213" s="100">
        <v>9469637</v>
      </c>
      <c r="B2213" s="15" t="s">
        <v>2833</v>
      </c>
      <c r="C2213" s="15" t="s">
        <v>779</v>
      </c>
      <c r="D2213" s="5">
        <v>500</v>
      </c>
      <c r="E2213" s="101">
        <v>8940976</v>
      </c>
      <c r="F2213" s="15" t="s">
        <v>476</v>
      </c>
      <c r="G2213" s="183" t="s">
        <v>1091</v>
      </c>
    </row>
    <row r="2214" spans="1:7" x14ac:dyDescent="0.2">
      <c r="A2214" s="100">
        <v>9464624</v>
      </c>
      <c r="B2214" s="15" t="s">
        <v>3678</v>
      </c>
      <c r="C2214" s="15" t="s">
        <v>287</v>
      </c>
      <c r="D2214" s="5">
        <v>500</v>
      </c>
      <c r="E2214" s="101">
        <v>8940976</v>
      </c>
      <c r="F2214" s="15" t="s">
        <v>476</v>
      </c>
      <c r="G2214" s="183" t="s">
        <v>1093</v>
      </c>
    </row>
    <row r="2215" spans="1:7" x14ac:dyDescent="0.2">
      <c r="A2215" s="100">
        <v>9468440</v>
      </c>
      <c r="B2215" s="15" t="s">
        <v>2015</v>
      </c>
      <c r="C2215" s="15" t="s">
        <v>235</v>
      </c>
      <c r="D2215" s="5">
        <v>500</v>
      </c>
      <c r="E2215" s="101">
        <v>8940976</v>
      </c>
      <c r="F2215" s="15" t="s">
        <v>476</v>
      </c>
      <c r="G2215" s="183" t="s">
        <v>1096</v>
      </c>
    </row>
    <row r="2216" spans="1:7" x14ac:dyDescent="0.2">
      <c r="A2216" s="100">
        <v>9469638</v>
      </c>
      <c r="B2216" s="15" t="s">
        <v>2857</v>
      </c>
      <c r="C2216" s="15" t="s">
        <v>226</v>
      </c>
      <c r="D2216" s="5">
        <v>500</v>
      </c>
      <c r="E2216" s="101">
        <v>8940976</v>
      </c>
      <c r="F2216" s="15" t="s">
        <v>476</v>
      </c>
      <c r="G2216" s="183" t="s">
        <v>1097</v>
      </c>
    </row>
    <row r="2217" spans="1:7" x14ac:dyDescent="0.2">
      <c r="A2217" s="100">
        <v>9456305</v>
      </c>
      <c r="B2217" s="15" t="s">
        <v>342</v>
      </c>
      <c r="C2217" s="15" t="s">
        <v>512</v>
      </c>
      <c r="D2217" s="5">
        <v>1287</v>
      </c>
      <c r="E2217" s="101">
        <v>8940976</v>
      </c>
      <c r="F2217" s="15" t="s">
        <v>476</v>
      </c>
      <c r="G2217" s="183" t="s">
        <v>1106</v>
      </c>
    </row>
    <row r="2218" spans="1:7" x14ac:dyDescent="0.2">
      <c r="A2218" s="100">
        <v>9469639</v>
      </c>
      <c r="B2218" s="15" t="s">
        <v>2862</v>
      </c>
      <c r="C2218" s="15" t="s">
        <v>187</v>
      </c>
      <c r="D2218" s="5">
        <v>500</v>
      </c>
      <c r="E2218" s="101">
        <v>8940976</v>
      </c>
      <c r="F2218" s="15" t="s">
        <v>476</v>
      </c>
      <c r="G2218" s="183" t="s">
        <v>1104</v>
      </c>
    </row>
    <row r="2219" spans="1:7" x14ac:dyDescent="0.2">
      <c r="A2219" s="100">
        <v>9469640</v>
      </c>
      <c r="B2219" s="15" t="s">
        <v>2863</v>
      </c>
      <c r="C2219" s="15" t="s">
        <v>226</v>
      </c>
      <c r="D2219" s="5">
        <v>500</v>
      </c>
      <c r="E2219" s="101">
        <v>8940976</v>
      </c>
      <c r="F2219" s="15" t="s">
        <v>476</v>
      </c>
      <c r="G2219" s="183" t="s">
        <v>1097</v>
      </c>
    </row>
    <row r="2220" spans="1:7" x14ac:dyDescent="0.2">
      <c r="A2220" s="100">
        <v>9468298</v>
      </c>
      <c r="B2220" s="15" t="s">
        <v>1953</v>
      </c>
      <c r="C2220" s="15" t="s">
        <v>253</v>
      </c>
      <c r="D2220" s="5">
        <v>500</v>
      </c>
      <c r="E2220" s="101">
        <v>8940976</v>
      </c>
      <c r="F2220" s="15" t="s">
        <v>476</v>
      </c>
      <c r="G2220" s="183" t="s">
        <v>1093</v>
      </c>
    </row>
    <row r="2221" spans="1:7" x14ac:dyDescent="0.2">
      <c r="A2221" s="100">
        <v>9468445</v>
      </c>
      <c r="B2221" s="15" t="s">
        <v>2018</v>
      </c>
      <c r="C2221" s="15" t="s">
        <v>175</v>
      </c>
      <c r="D2221" s="5">
        <v>500</v>
      </c>
      <c r="E2221" s="101">
        <v>8940976</v>
      </c>
      <c r="F2221" s="15" t="s">
        <v>476</v>
      </c>
      <c r="G2221" s="183" t="s">
        <v>1100</v>
      </c>
    </row>
    <row r="2222" spans="1:7" x14ac:dyDescent="0.2">
      <c r="A2222" s="100">
        <v>9470520</v>
      </c>
      <c r="B2222" s="15" t="s">
        <v>1152</v>
      </c>
      <c r="C2222" s="15" t="s">
        <v>1837</v>
      </c>
      <c r="D2222" s="5">
        <v>500</v>
      </c>
      <c r="E2222" s="101">
        <v>8940976</v>
      </c>
      <c r="F2222" s="15" t="s">
        <v>476</v>
      </c>
      <c r="G2222" s="183" t="s">
        <v>1093</v>
      </c>
    </row>
    <row r="2223" spans="1:7" x14ac:dyDescent="0.2">
      <c r="A2223" s="100">
        <v>9469641</v>
      </c>
      <c r="B2223" s="15" t="s">
        <v>2881</v>
      </c>
      <c r="C2223" s="15" t="s">
        <v>2882</v>
      </c>
      <c r="D2223" s="5">
        <v>500</v>
      </c>
      <c r="E2223" s="101">
        <v>8940976</v>
      </c>
      <c r="F2223" s="15" t="s">
        <v>476</v>
      </c>
      <c r="G2223" s="183" t="s">
        <v>1100</v>
      </c>
    </row>
    <row r="2224" spans="1:7" x14ac:dyDescent="0.2">
      <c r="A2224" s="100">
        <v>9469642</v>
      </c>
      <c r="B2224" s="15" t="s">
        <v>2883</v>
      </c>
      <c r="C2224" s="15" t="s">
        <v>2884</v>
      </c>
      <c r="D2224" s="5">
        <v>500</v>
      </c>
      <c r="E2224" s="101">
        <v>8940976</v>
      </c>
      <c r="F2224" s="15" t="s">
        <v>476</v>
      </c>
      <c r="G2224" s="183" t="s">
        <v>1097</v>
      </c>
    </row>
    <row r="2225" spans="1:7" x14ac:dyDescent="0.2">
      <c r="A2225" s="100">
        <v>9469643</v>
      </c>
      <c r="B2225" s="15" t="s">
        <v>2885</v>
      </c>
      <c r="C2225" s="15" t="s">
        <v>266</v>
      </c>
      <c r="D2225" s="5">
        <v>500</v>
      </c>
      <c r="E2225" s="101">
        <v>8940976</v>
      </c>
      <c r="F2225" s="15" t="s">
        <v>476</v>
      </c>
      <c r="G2225" s="183" t="s">
        <v>1096</v>
      </c>
    </row>
    <row r="2226" spans="1:7" x14ac:dyDescent="0.2">
      <c r="A2226" s="100">
        <v>9469644</v>
      </c>
      <c r="B2226" s="15" t="s">
        <v>2890</v>
      </c>
      <c r="C2226" s="15" t="s">
        <v>2004</v>
      </c>
      <c r="D2226" s="5">
        <v>500</v>
      </c>
      <c r="E2226" s="101">
        <v>8940976</v>
      </c>
      <c r="F2226" s="15" t="s">
        <v>476</v>
      </c>
      <c r="G2226" s="183" t="s">
        <v>1093</v>
      </c>
    </row>
    <row r="2227" spans="1:7" x14ac:dyDescent="0.2">
      <c r="A2227" s="100">
        <v>9468447</v>
      </c>
      <c r="B2227" s="15" t="s">
        <v>2019</v>
      </c>
      <c r="C2227" s="15" t="s">
        <v>226</v>
      </c>
      <c r="D2227" s="5">
        <v>565</v>
      </c>
      <c r="E2227" s="101">
        <v>8940976</v>
      </c>
      <c r="F2227" s="15" t="s">
        <v>476</v>
      </c>
      <c r="G2227" s="183" t="s">
        <v>1100</v>
      </c>
    </row>
    <row r="2228" spans="1:7" x14ac:dyDescent="0.2">
      <c r="A2228" s="100">
        <v>9469645</v>
      </c>
      <c r="B2228" s="15" t="s">
        <v>2897</v>
      </c>
      <c r="C2228" s="15" t="s">
        <v>281</v>
      </c>
      <c r="D2228" s="5">
        <v>500</v>
      </c>
      <c r="E2228" s="101">
        <v>8940976</v>
      </c>
      <c r="F2228" s="15" t="s">
        <v>476</v>
      </c>
      <c r="G2228" s="183" t="s">
        <v>1100</v>
      </c>
    </row>
    <row r="2229" spans="1:7" x14ac:dyDescent="0.2">
      <c r="A2229" s="100">
        <v>9459328</v>
      </c>
      <c r="B2229" s="15" t="s">
        <v>794</v>
      </c>
      <c r="C2229" s="15" t="s">
        <v>247</v>
      </c>
      <c r="D2229" s="5">
        <v>500</v>
      </c>
      <c r="E2229" s="101">
        <v>8940976</v>
      </c>
      <c r="F2229" s="15" t="s">
        <v>476</v>
      </c>
      <c r="G2229" s="183" t="s">
        <v>1106</v>
      </c>
    </row>
    <row r="2230" spans="1:7" x14ac:dyDescent="0.2">
      <c r="A2230" s="100">
        <v>9469646</v>
      </c>
      <c r="B2230" s="15" t="s">
        <v>2901</v>
      </c>
      <c r="C2230" s="15" t="s">
        <v>215</v>
      </c>
      <c r="D2230" s="5">
        <v>500</v>
      </c>
      <c r="E2230" s="101">
        <v>8940976</v>
      </c>
      <c r="F2230" s="15" t="s">
        <v>476</v>
      </c>
      <c r="G2230" s="183" t="s">
        <v>1096</v>
      </c>
    </row>
    <row r="2231" spans="1:7" x14ac:dyDescent="0.2">
      <c r="A2231" s="100">
        <v>9470139</v>
      </c>
      <c r="B2231" s="15" t="s">
        <v>3441</v>
      </c>
      <c r="C2231" s="15" t="s">
        <v>3442</v>
      </c>
      <c r="D2231" s="5">
        <v>500</v>
      </c>
      <c r="E2231" s="101">
        <v>8940976</v>
      </c>
      <c r="F2231" s="15" t="s">
        <v>476</v>
      </c>
      <c r="G2231" s="183" t="s">
        <v>1097</v>
      </c>
    </row>
    <row r="2232" spans="1:7" x14ac:dyDescent="0.2">
      <c r="A2232" s="100">
        <v>9462458</v>
      </c>
      <c r="B2232" s="15" t="s">
        <v>3686</v>
      </c>
      <c r="C2232" s="15" t="s">
        <v>231</v>
      </c>
      <c r="D2232" s="5">
        <v>500</v>
      </c>
      <c r="E2232" s="101">
        <v>8940976</v>
      </c>
      <c r="F2232" s="15" t="s">
        <v>476</v>
      </c>
      <c r="G2232" s="183" t="s">
        <v>1091</v>
      </c>
    </row>
    <row r="2233" spans="1:7" x14ac:dyDescent="0.2">
      <c r="A2233" s="100">
        <v>9469647</v>
      </c>
      <c r="B2233" s="15" t="s">
        <v>2913</v>
      </c>
      <c r="C2233" s="15" t="s">
        <v>235</v>
      </c>
      <c r="D2233" s="5">
        <v>500</v>
      </c>
      <c r="E2233" s="101">
        <v>8940976</v>
      </c>
      <c r="F2233" s="15" t="s">
        <v>476</v>
      </c>
      <c r="G2233" s="183" t="s">
        <v>1091</v>
      </c>
    </row>
    <row r="2234" spans="1:7" x14ac:dyDescent="0.2">
      <c r="A2234" s="100">
        <v>9469648</v>
      </c>
      <c r="B2234" s="15" t="s">
        <v>2916</v>
      </c>
      <c r="C2234" s="15" t="s">
        <v>2917</v>
      </c>
      <c r="D2234" s="5">
        <v>500</v>
      </c>
      <c r="E2234" s="101">
        <v>8940976</v>
      </c>
      <c r="F2234" s="15" t="s">
        <v>476</v>
      </c>
      <c r="G2234" s="183" t="s">
        <v>1097</v>
      </c>
    </row>
    <row r="2235" spans="1:7" x14ac:dyDescent="0.2">
      <c r="A2235" s="100">
        <v>9469649</v>
      </c>
      <c r="B2235" s="15" t="s">
        <v>2919</v>
      </c>
      <c r="C2235" s="15" t="s">
        <v>266</v>
      </c>
      <c r="D2235" s="5">
        <v>500</v>
      </c>
      <c r="E2235" s="101">
        <v>8940976</v>
      </c>
      <c r="F2235" s="15" t="s">
        <v>476</v>
      </c>
      <c r="G2235" s="183" t="s">
        <v>1093</v>
      </c>
    </row>
    <row r="2236" spans="1:7" x14ac:dyDescent="0.2">
      <c r="A2236" s="100">
        <v>9468450</v>
      </c>
      <c r="B2236" s="15" t="s">
        <v>2021</v>
      </c>
      <c r="C2236" s="15" t="s">
        <v>178</v>
      </c>
      <c r="D2236" s="5">
        <v>500</v>
      </c>
      <c r="E2236" s="101">
        <v>8940976</v>
      </c>
      <c r="F2236" s="15" t="s">
        <v>476</v>
      </c>
      <c r="G2236" s="183" t="s">
        <v>1097</v>
      </c>
    </row>
    <row r="2237" spans="1:7" x14ac:dyDescent="0.2">
      <c r="A2237" s="100">
        <v>9468451</v>
      </c>
      <c r="B2237" s="15" t="s">
        <v>2021</v>
      </c>
      <c r="C2237" s="15" t="s">
        <v>247</v>
      </c>
      <c r="D2237" s="5">
        <v>500</v>
      </c>
      <c r="E2237" s="101">
        <v>8940976</v>
      </c>
      <c r="F2237" s="15" t="s">
        <v>476</v>
      </c>
      <c r="G2237" s="183" t="s">
        <v>1097</v>
      </c>
    </row>
    <row r="2238" spans="1:7" x14ac:dyDescent="0.2">
      <c r="A2238" s="100">
        <v>9469652</v>
      </c>
      <c r="B2238" s="15" t="s">
        <v>2936</v>
      </c>
      <c r="C2238" s="15" t="s">
        <v>1490</v>
      </c>
      <c r="D2238" s="5">
        <v>500</v>
      </c>
      <c r="E2238" s="101">
        <v>8940976</v>
      </c>
      <c r="F2238" s="15" t="s">
        <v>476</v>
      </c>
      <c r="G2238" s="183" t="s">
        <v>1106</v>
      </c>
    </row>
    <row r="2239" spans="1:7" x14ac:dyDescent="0.2">
      <c r="A2239" s="100">
        <v>9469724</v>
      </c>
      <c r="B2239" s="15" t="s">
        <v>2937</v>
      </c>
      <c r="C2239" s="15" t="s">
        <v>1490</v>
      </c>
      <c r="D2239" s="5">
        <v>500</v>
      </c>
      <c r="E2239" s="101">
        <v>8940976</v>
      </c>
      <c r="F2239" s="15" t="s">
        <v>476</v>
      </c>
      <c r="G2239" s="183" t="s">
        <v>1106</v>
      </c>
    </row>
    <row r="2240" spans="1:7" x14ac:dyDescent="0.2">
      <c r="A2240" s="100">
        <v>9469653</v>
      </c>
      <c r="B2240" s="15" t="s">
        <v>2938</v>
      </c>
      <c r="C2240" s="15" t="s">
        <v>249</v>
      </c>
      <c r="D2240" s="5">
        <v>500</v>
      </c>
      <c r="E2240" s="101">
        <v>8940976</v>
      </c>
      <c r="F2240" s="15" t="s">
        <v>476</v>
      </c>
      <c r="G2240" s="183" t="s">
        <v>1100</v>
      </c>
    </row>
    <row r="2241" spans="1:7" x14ac:dyDescent="0.2">
      <c r="A2241" s="100">
        <v>9263764</v>
      </c>
      <c r="B2241" s="15" t="s">
        <v>2939</v>
      </c>
      <c r="C2241" s="15" t="s">
        <v>203</v>
      </c>
      <c r="D2241" s="5">
        <v>500</v>
      </c>
      <c r="E2241" s="101">
        <v>8940976</v>
      </c>
      <c r="F2241" s="15" t="s">
        <v>476</v>
      </c>
      <c r="G2241" s="183" t="s">
        <v>1093</v>
      </c>
    </row>
    <row r="2242" spans="1:7" x14ac:dyDescent="0.2">
      <c r="A2242" s="100">
        <v>9468454</v>
      </c>
      <c r="B2242" s="15" t="s">
        <v>2023</v>
      </c>
      <c r="C2242" s="15" t="s">
        <v>281</v>
      </c>
      <c r="D2242" s="5">
        <v>500</v>
      </c>
      <c r="E2242" s="101">
        <v>8940976</v>
      </c>
      <c r="F2242" s="15" t="s">
        <v>476</v>
      </c>
      <c r="G2242" s="183" t="s">
        <v>1096</v>
      </c>
    </row>
    <row r="2243" spans="1:7" x14ac:dyDescent="0.2">
      <c r="A2243" s="100">
        <v>9469655</v>
      </c>
      <c r="B2243" s="15" t="s">
        <v>2956</v>
      </c>
      <c r="C2243" s="15" t="s">
        <v>801</v>
      </c>
      <c r="D2243" s="5">
        <v>500</v>
      </c>
      <c r="E2243" s="101">
        <v>8940976</v>
      </c>
      <c r="F2243" s="15" t="s">
        <v>476</v>
      </c>
      <c r="G2243" s="183" t="s">
        <v>1108</v>
      </c>
    </row>
    <row r="2244" spans="1:7" x14ac:dyDescent="0.2">
      <c r="A2244" s="100">
        <v>9463924</v>
      </c>
      <c r="B2244" s="15" t="s">
        <v>1693</v>
      </c>
      <c r="C2244" s="15" t="s">
        <v>187</v>
      </c>
      <c r="D2244" s="5">
        <v>500</v>
      </c>
      <c r="E2244" s="101">
        <v>8940976</v>
      </c>
      <c r="F2244" s="15" t="s">
        <v>476</v>
      </c>
      <c r="G2244" s="183" t="s">
        <v>1100</v>
      </c>
    </row>
    <row r="2245" spans="1:7" x14ac:dyDescent="0.2">
      <c r="A2245" s="100">
        <v>9465701</v>
      </c>
      <c r="B2245" s="15" t="s">
        <v>1058</v>
      </c>
      <c r="C2245" s="15" t="s">
        <v>195</v>
      </c>
      <c r="D2245" s="5">
        <v>500</v>
      </c>
      <c r="E2245" s="101">
        <v>8940976</v>
      </c>
      <c r="F2245" s="15" t="s">
        <v>476</v>
      </c>
      <c r="G2245" s="183" t="s">
        <v>1093</v>
      </c>
    </row>
    <row r="2246" spans="1:7" x14ac:dyDescent="0.2">
      <c r="A2246" s="100">
        <v>9468458</v>
      </c>
      <c r="B2246" s="15" t="s">
        <v>2025</v>
      </c>
      <c r="C2246" s="15" t="s">
        <v>451</v>
      </c>
      <c r="D2246" s="5">
        <v>581</v>
      </c>
      <c r="E2246" s="101">
        <v>8940976</v>
      </c>
      <c r="F2246" s="15" t="s">
        <v>476</v>
      </c>
      <c r="G2246" s="183" t="s">
        <v>1100</v>
      </c>
    </row>
    <row r="2247" spans="1:7" x14ac:dyDescent="0.2">
      <c r="A2247" s="100">
        <v>9469656</v>
      </c>
      <c r="B2247" s="15" t="s">
        <v>2969</v>
      </c>
      <c r="C2247" s="15" t="s">
        <v>219</v>
      </c>
      <c r="D2247" s="5">
        <v>500</v>
      </c>
      <c r="E2247" s="101">
        <v>8940976</v>
      </c>
      <c r="F2247" s="15" t="s">
        <v>476</v>
      </c>
      <c r="G2247" s="183" t="s">
        <v>1096</v>
      </c>
    </row>
    <row r="2248" spans="1:7" x14ac:dyDescent="0.2">
      <c r="A2248" s="100">
        <v>9469657</v>
      </c>
      <c r="B2248" s="15" t="s">
        <v>2975</v>
      </c>
      <c r="C2248" s="15" t="s">
        <v>1230</v>
      </c>
      <c r="D2248" s="5">
        <v>500</v>
      </c>
      <c r="E2248" s="101">
        <v>8940976</v>
      </c>
      <c r="F2248" s="15" t="s">
        <v>476</v>
      </c>
      <c r="G2248" s="183" t="s">
        <v>1096</v>
      </c>
    </row>
    <row r="2249" spans="1:7" x14ac:dyDescent="0.2">
      <c r="A2249" s="100">
        <v>9468460</v>
      </c>
      <c r="B2249" s="15" t="s">
        <v>2026</v>
      </c>
      <c r="C2249" s="15" t="s">
        <v>382</v>
      </c>
      <c r="D2249" s="5">
        <v>500</v>
      </c>
      <c r="E2249" s="101">
        <v>8940976</v>
      </c>
      <c r="F2249" s="15" t="s">
        <v>476</v>
      </c>
      <c r="G2249" s="183" t="s">
        <v>1096</v>
      </c>
    </row>
    <row r="2250" spans="1:7" x14ac:dyDescent="0.2">
      <c r="A2250" s="100">
        <v>9462183</v>
      </c>
      <c r="B2250" s="15" t="s">
        <v>3692</v>
      </c>
      <c r="C2250" s="15" t="s">
        <v>271</v>
      </c>
      <c r="D2250" s="5">
        <v>500</v>
      </c>
      <c r="E2250" s="101">
        <v>8940976</v>
      </c>
      <c r="F2250" s="15" t="s">
        <v>476</v>
      </c>
      <c r="G2250" s="183" t="s">
        <v>1104</v>
      </c>
    </row>
    <row r="2251" spans="1:7" x14ac:dyDescent="0.2">
      <c r="A2251" s="100">
        <v>9459499</v>
      </c>
      <c r="B2251" s="15" t="s">
        <v>527</v>
      </c>
      <c r="C2251" s="15" t="s">
        <v>445</v>
      </c>
      <c r="D2251" s="5">
        <v>1501</v>
      </c>
      <c r="E2251" s="101">
        <v>8940976</v>
      </c>
      <c r="F2251" s="15" t="s">
        <v>476</v>
      </c>
      <c r="G2251" s="183" t="s">
        <v>1106</v>
      </c>
    </row>
    <row r="2252" spans="1:7" x14ac:dyDescent="0.2">
      <c r="A2252" s="100">
        <v>9470140</v>
      </c>
      <c r="B2252" s="15" t="s">
        <v>3462</v>
      </c>
      <c r="C2252" s="15" t="s">
        <v>233</v>
      </c>
      <c r="D2252" s="5">
        <v>500</v>
      </c>
      <c r="E2252" s="101">
        <v>8940976</v>
      </c>
      <c r="F2252" s="15" t="s">
        <v>476</v>
      </c>
      <c r="G2252" s="183" t="s">
        <v>1093</v>
      </c>
    </row>
    <row r="2253" spans="1:7" x14ac:dyDescent="0.2">
      <c r="A2253" s="100">
        <v>9464930</v>
      </c>
      <c r="B2253" s="15" t="s">
        <v>1061</v>
      </c>
      <c r="C2253" s="15" t="s">
        <v>281</v>
      </c>
      <c r="D2253" s="5">
        <v>578</v>
      </c>
      <c r="E2253" s="101">
        <v>8940976</v>
      </c>
      <c r="F2253" s="15" t="s">
        <v>476</v>
      </c>
      <c r="G2253" s="183" t="s">
        <v>1093</v>
      </c>
    </row>
    <row r="2254" spans="1:7" x14ac:dyDescent="0.2">
      <c r="A2254" s="100">
        <v>9459894</v>
      </c>
      <c r="B2254" s="15" t="s">
        <v>380</v>
      </c>
      <c r="C2254" s="15" t="s">
        <v>211</v>
      </c>
      <c r="D2254" s="5">
        <v>755</v>
      </c>
      <c r="E2254" s="101">
        <v>8940976</v>
      </c>
      <c r="F2254" s="15" t="s">
        <v>476</v>
      </c>
      <c r="G2254" s="183" t="s">
        <v>1104</v>
      </c>
    </row>
    <row r="2255" spans="1:7" x14ac:dyDescent="0.2">
      <c r="A2255" s="100">
        <v>9469658</v>
      </c>
      <c r="B2255" s="15" t="s">
        <v>2028</v>
      </c>
      <c r="C2255" s="15" t="s">
        <v>2984</v>
      </c>
      <c r="D2255" s="5">
        <v>500</v>
      </c>
      <c r="E2255" s="101">
        <v>8940976</v>
      </c>
      <c r="F2255" s="15" t="s">
        <v>476</v>
      </c>
      <c r="G2255" s="183" t="s">
        <v>1096</v>
      </c>
    </row>
    <row r="2256" spans="1:7" x14ac:dyDescent="0.2">
      <c r="A2256" s="100">
        <v>9468464</v>
      </c>
      <c r="B2256" s="15" t="s">
        <v>2029</v>
      </c>
      <c r="C2256" s="15" t="s">
        <v>239</v>
      </c>
      <c r="D2256" s="5">
        <v>500</v>
      </c>
      <c r="E2256" s="101">
        <v>8940976</v>
      </c>
      <c r="F2256" s="15" t="s">
        <v>476</v>
      </c>
      <c r="G2256" s="183" t="s">
        <v>1097</v>
      </c>
    </row>
    <row r="2257" spans="1:7" x14ac:dyDescent="0.2">
      <c r="A2257" s="100">
        <v>9468466</v>
      </c>
      <c r="B2257" s="15" t="s">
        <v>2030</v>
      </c>
      <c r="C2257" s="15" t="s">
        <v>2031</v>
      </c>
      <c r="D2257" s="5">
        <v>500</v>
      </c>
      <c r="E2257" s="101">
        <v>8940976</v>
      </c>
      <c r="F2257" s="15" t="s">
        <v>476</v>
      </c>
      <c r="G2257" s="183" t="s">
        <v>1106</v>
      </c>
    </row>
    <row r="2258" spans="1:7" x14ac:dyDescent="0.2">
      <c r="A2258" s="100">
        <v>9464176</v>
      </c>
      <c r="B2258" s="15" t="s">
        <v>1718</v>
      </c>
      <c r="C2258" s="15" t="s">
        <v>239</v>
      </c>
      <c r="D2258" s="5">
        <v>500</v>
      </c>
      <c r="E2258" s="101">
        <v>8940976</v>
      </c>
      <c r="F2258" s="15" t="s">
        <v>476</v>
      </c>
      <c r="G2258" s="183" t="s">
        <v>1097</v>
      </c>
    </row>
    <row r="2259" spans="1:7" x14ac:dyDescent="0.2">
      <c r="A2259" s="100">
        <v>9469659</v>
      </c>
      <c r="B2259" s="15" t="s">
        <v>3016</v>
      </c>
      <c r="C2259" s="15" t="s">
        <v>565</v>
      </c>
      <c r="D2259" s="5">
        <v>500</v>
      </c>
      <c r="E2259" s="101">
        <v>8940976</v>
      </c>
      <c r="F2259" s="15" t="s">
        <v>476</v>
      </c>
      <c r="G2259" s="183" t="s">
        <v>1104</v>
      </c>
    </row>
    <row r="2260" spans="1:7" x14ac:dyDescent="0.2">
      <c r="A2260" s="100">
        <v>9469660</v>
      </c>
      <c r="B2260" s="15" t="s">
        <v>3017</v>
      </c>
      <c r="C2260" s="15" t="s">
        <v>2011</v>
      </c>
      <c r="D2260" s="5">
        <v>500</v>
      </c>
      <c r="E2260" s="101">
        <v>8940976</v>
      </c>
      <c r="F2260" s="15" t="s">
        <v>476</v>
      </c>
      <c r="G2260" s="183" t="s">
        <v>1108</v>
      </c>
    </row>
    <row r="2261" spans="1:7" x14ac:dyDescent="0.2">
      <c r="A2261" s="100">
        <v>9464986</v>
      </c>
      <c r="B2261" s="15" t="s">
        <v>814</v>
      </c>
      <c r="C2261" s="15" t="s">
        <v>206</v>
      </c>
      <c r="D2261" s="5">
        <v>582</v>
      </c>
      <c r="E2261" s="101">
        <v>8940976</v>
      </c>
      <c r="F2261" s="15" t="s">
        <v>476</v>
      </c>
      <c r="G2261" s="183" t="s">
        <v>1108</v>
      </c>
    </row>
    <row r="2262" spans="1:7" x14ac:dyDescent="0.2">
      <c r="A2262" s="100">
        <v>9469661</v>
      </c>
      <c r="B2262" s="15" t="s">
        <v>3018</v>
      </c>
      <c r="C2262" s="15" t="s">
        <v>186</v>
      </c>
      <c r="D2262" s="5">
        <v>500</v>
      </c>
      <c r="E2262" s="101">
        <v>8940976</v>
      </c>
      <c r="F2262" s="15" t="s">
        <v>476</v>
      </c>
      <c r="G2262" s="183" t="s">
        <v>1093</v>
      </c>
    </row>
    <row r="2263" spans="1:7" x14ac:dyDescent="0.2">
      <c r="A2263" s="100">
        <v>9469662</v>
      </c>
      <c r="B2263" s="15" t="s">
        <v>3019</v>
      </c>
      <c r="C2263" s="15" t="s">
        <v>231</v>
      </c>
      <c r="D2263" s="5">
        <v>500</v>
      </c>
      <c r="E2263" s="101">
        <v>8940976</v>
      </c>
      <c r="F2263" s="15" t="s">
        <v>476</v>
      </c>
      <c r="G2263" s="183" t="s">
        <v>1104</v>
      </c>
    </row>
    <row r="2264" spans="1:7" x14ac:dyDescent="0.2">
      <c r="A2264" s="100">
        <v>9469663</v>
      </c>
      <c r="B2264" s="15" t="s">
        <v>3020</v>
      </c>
      <c r="C2264" s="15" t="s">
        <v>205</v>
      </c>
      <c r="D2264" s="5">
        <v>500</v>
      </c>
      <c r="E2264" s="101">
        <v>8940976</v>
      </c>
      <c r="F2264" s="15" t="s">
        <v>476</v>
      </c>
      <c r="G2264" s="183" t="s">
        <v>1096</v>
      </c>
    </row>
    <row r="2265" spans="1:7" x14ac:dyDescent="0.2">
      <c r="A2265" s="100">
        <v>9465952</v>
      </c>
      <c r="B2265" s="15" t="s">
        <v>3473</v>
      </c>
      <c r="C2265" s="15" t="s">
        <v>243</v>
      </c>
      <c r="D2265" s="5">
        <v>500</v>
      </c>
      <c r="E2265" s="101">
        <v>8940976</v>
      </c>
      <c r="F2265" s="15" t="s">
        <v>476</v>
      </c>
      <c r="G2265" s="183" t="s">
        <v>1096</v>
      </c>
    </row>
    <row r="2266" spans="1:7" x14ac:dyDescent="0.2">
      <c r="A2266" s="100">
        <v>7524362</v>
      </c>
      <c r="B2266" s="15" t="s">
        <v>1325</v>
      </c>
      <c r="C2266" s="15" t="s">
        <v>377</v>
      </c>
      <c r="D2266" s="5">
        <v>1197</v>
      </c>
      <c r="E2266" s="101">
        <v>8940976</v>
      </c>
      <c r="F2266" s="15" t="s">
        <v>476</v>
      </c>
      <c r="G2266" s="183" t="s">
        <v>1114</v>
      </c>
    </row>
    <row r="2267" spans="1:7" x14ac:dyDescent="0.2">
      <c r="A2267" s="100">
        <v>9469664</v>
      </c>
      <c r="B2267" s="15" t="s">
        <v>3030</v>
      </c>
      <c r="C2267" s="15" t="s">
        <v>291</v>
      </c>
      <c r="D2267" s="5">
        <v>500</v>
      </c>
      <c r="E2267" s="101">
        <v>8940976</v>
      </c>
      <c r="F2267" s="15" t="s">
        <v>476</v>
      </c>
      <c r="G2267" s="183" t="s">
        <v>1096</v>
      </c>
    </row>
    <row r="2268" spans="1:7" x14ac:dyDescent="0.2">
      <c r="A2268" s="100">
        <v>9469665</v>
      </c>
      <c r="B2268" s="15" t="s">
        <v>3036</v>
      </c>
      <c r="C2268" s="15" t="s">
        <v>2553</v>
      </c>
      <c r="D2268" s="5">
        <v>500</v>
      </c>
      <c r="E2268" s="101">
        <v>8940976</v>
      </c>
      <c r="F2268" s="15" t="s">
        <v>476</v>
      </c>
      <c r="G2268" s="183" t="s">
        <v>1097</v>
      </c>
    </row>
    <row r="2269" spans="1:7" x14ac:dyDescent="0.2">
      <c r="A2269" s="100">
        <v>9468473</v>
      </c>
      <c r="B2269" s="15" t="s">
        <v>2032</v>
      </c>
      <c r="C2269" s="15" t="s">
        <v>175</v>
      </c>
      <c r="D2269" s="5">
        <v>500</v>
      </c>
      <c r="E2269" s="101">
        <v>8940976</v>
      </c>
      <c r="F2269" s="15" t="s">
        <v>476</v>
      </c>
      <c r="G2269" s="183" t="s">
        <v>1091</v>
      </c>
    </row>
    <row r="2270" spans="1:7" x14ac:dyDescent="0.2">
      <c r="A2270" s="100">
        <v>9469666</v>
      </c>
      <c r="B2270" s="15" t="s">
        <v>3052</v>
      </c>
      <c r="C2270" s="15" t="s">
        <v>2204</v>
      </c>
      <c r="D2270" s="5">
        <v>500</v>
      </c>
      <c r="E2270" s="101">
        <v>8940976</v>
      </c>
      <c r="F2270" s="15" t="s">
        <v>476</v>
      </c>
      <c r="G2270" s="183" t="s">
        <v>1097</v>
      </c>
    </row>
    <row r="2271" spans="1:7" x14ac:dyDescent="0.2">
      <c r="A2271" s="100">
        <v>9460710</v>
      </c>
      <c r="B2271" s="15" t="s">
        <v>3052</v>
      </c>
      <c r="C2271" s="15" t="s">
        <v>202</v>
      </c>
      <c r="D2271" s="5">
        <v>699</v>
      </c>
      <c r="E2271" s="101">
        <v>8940976</v>
      </c>
      <c r="F2271" s="15" t="s">
        <v>476</v>
      </c>
      <c r="G2271" s="183" t="s">
        <v>1104</v>
      </c>
    </row>
    <row r="2272" spans="1:7" x14ac:dyDescent="0.2">
      <c r="A2272" s="100">
        <v>9465972</v>
      </c>
      <c r="B2272" s="15" t="s">
        <v>922</v>
      </c>
      <c r="C2272" s="15" t="s">
        <v>564</v>
      </c>
      <c r="D2272" s="5">
        <v>500</v>
      </c>
      <c r="E2272" s="101">
        <v>8940976</v>
      </c>
      <c r="F2272" s="15" t="s">
        <v>476</v>
      </c>
      <c r="G2272" s="183" t="s">
        <v>1106</v>
      </c>
    </row>
    <row r="2273" spans="1:7" x14ac:dyDescent="0.2">
      <c r="A2273" s="100">
        <v>9469770</v>
      </c>
      <c r="B2273" s="15" t="s">
        <v>3058</v>
      </c>
      <c r="C2273" s="15" t="s">
        <v>3059</v>
      </c>
      <c r="D2273" s="5">
        <v>500</v>
      </c>
      <c r="E2273" s="101">
        <v>8940976</v>
      </c>
      <c r="F2273" s="15" t="s">
        <v>476</v>
      </c>
      <c r="G2273" s="183" t="s">
        <v>1093</v>
      </c>
    </row>
    <row r="2274" spans="1:7" x14ac:dyDescent="0.2">
      <c r="A2274" s="100">
        <v>9468300</v>
      </c>
      <c r="B2274" s="15" t="s">
        <v>1963</v>
      </c>
      <c r="C2274" s="15" t="s">
        <v>1150</v>
      </c>
      <c r="D2274" s="5">
        <v>500</v>
      </c>
      <c r="E2274" s="101">
        <v>8940976</v>
      </c>
      <c r="F2274" s="15" t="s">
        <v>476</v>
      </c>
      <c r="G2274" s="183" t="s">
        <v>1093</v>
      </c>
    </row>
    <row r="2275" spans="1:7" x14ac:dyDescent="0.2">
      <c r="A2275" s="100">
        <v>9465136</v>
      </c>
      <c r="B2275" s="15" t="s">
        <v>1753</v>
      </c>
      <c r="C2275" s="15" t="s">
        <v>1754</v>
      </c>
      <c r="D2275" s="5">
        <v>500</v>
      </c>
      <c r="E2275" s="101">
        <v>8940976</v>
      </c>
      <c r="F2275" s="15" t="s">
        <v>476</v>
      </c>
      <c r="G2275" s="183" t="s">
        <v>1093</v>
      </c>
    </row>
    <row r="2276" spans="1:7" x14ac:dyDescent="0.2">
      <c r="A2276" s="100">
        <v>9469667</v>
      </c>
      <c r="B2276" s="15" t="s">
        <v>3067</v>
      </c>
      <c r="C2276" s="15" t="s">
        <v>3068</v>
      </c>
      <c r="D2276" s="5">
        <v>500</v>
      </c>
      <c r="E2276" s="101">
        <v>8940976</v>
      </c>
      <c r="F2276" s="15" t="s">
        <v>476</v>
      </c>
      <c r="G2276" s="183" t="s">
        <v>1097</v>
      </c>
    </row>
    <row r="2277" spans="1:7" x14ac:dyDescent="0.2">
      <c r="A2277" s="100">
        <v>9464641</v>
      </c>
      <c r="B2277" s="15" t="s">
        <v>3490</v>
      </c>
      <c r="C2277" s="15" t="s">
        <v>3491</v>
      </c>
      <c r="D2277" s="5">
        <v>500</v>
      </c>
      <c r="E2277" s="101">
        <v>8940976</v>
      </c>
      <c r="F2277" s="15" t="s">
        <v>476</v>
      </c>
      <c r="G2277" s="183" t="s">
        <v>1100</v>
      </c>
    </row>
    <row r="2278" spans="1:7" x14ac:dyDescent="0.2">
      <c r="A2278" s="100">
        <v>9468478</v>
      </c>
      <c r="B2278" s="15" t="s">
        <v>2034</v>
      </c>
      <c r="C2278" s="15" t="s">
        <v>184</v>
      </c>
      <c r="D2278" s="5">
        <v>500</v>
      </c>
      <c r="E2278" s="101">
        <v>8940976</v>
      </c>
      <c r="F2278" s="15" t="s">
        <v>476</v>
      </c>
      <c r="G2278" s="183" t="s">
        <v>1091</v>
      </c>
    </row>
    <row r="2279" spans="1:7" x14ac:dyDescent="0.2">
      <c r="A2279" s="100">
        <v>9469668</v>
      </c>
      <c r="B2279" s="15" t="s">
        <v>3083</v>
      </c>
      <c r="C2279" s="15" t="s">
        <v>285</v>
      </c>
      <c r="D2279" s="5">
        <v>500</v>
      </c>
      <c r="E2279" s="101">
        <v>8940976</v>
      </c>
      <c r="F2279" s="15" t="s">
        <v>476</v>
      </c>
      <c r="G2279" s="183" t="s">
        <v>1100</v>
      </c>
    </row>
    <row r="2280" spans="1:7" x14ac:dyDescent="0.2">
      <c r="A2280" s="100">
        <v>9469669</v>
      </c>
      <c r="B2280" s="15" t="s">
        <v>3092</v>
      </c>
      <c r="C2280" s="15" t="s">
        <v>579</v>
      </c>
      <c r="D2280" s="5">
        <v>500</v>
      </c>
      <c r="E2280" s="101">
        <v>8940976</v>
      </c>
      <c r="F2280" s="15" t="s">
        <v>476</v>
      </c>
      <c r="G2280" s="183" t="s">
        <v>1093</v>
      </c>
    </row>
    <row r="2281" spans="1:7" x14ac:dyDescent="0.2">
      <c r="A2281" s="100">
        <v>9470458</v>
      </c>
      <c r="B2281" s="15" t="s">
        <v>3589</v>
      </c>
      <c r="C2281" s="15" t="s">
        <v>184</v>
      </c>
      <c r="D2281" s="5">
        <v>500</v>
      </c>
      <c r="E2281" s="101">
        <v>8940976</v>
      </c>
      <c r="F2281" s="15" t="s">
        <v>476</v>
      </c>
      <c r="G2281" s="183" t="s">
        <v>1097</v>
      </c>
    </row>
    <row r="2282" spans="1:7" x14ac:dyDescent="0.2">
      <c r="A2282" s="100">
        <v>9469771</v>
      </c>
      <c r="B2282" s="15" t="s">
        <v>3095</v>
      </c>
      <c r="C2282" s="15" t="s">
        <v>242</v>
      </c>
      <c r="D2282" s="5">
        <v>500</v>
      </c>
      <c r="E2282" s="101">
        <v>8940976</v>
      </c>
      <c r="F2282" s="15" t="s">
        <v>476</v>
      </c>
      <c r="G2282" s="183" t="s">
        <v>1097</v>
      </c>
    </row>
    <row r="2283" spans="1:7" x14ac:dyDescent="0.2">
      <c r="A2283" s="100">
        <v>9470138</v>
      </c>
      <c r="B2283" s="15" t="s">
        <v>3506</v>
      </c>
      <c r="C2283" s="15" t="s">
        <v>484</v>
      </c>
      <c r="D2283" s="5">
        <v>500</v>
      </c>
      <c r="E2283" s="101">
        <v>8940976</v>
      </c>
      <c r="F2283" s="15" t="s">
        <v>476</v>
      </c>
      <c r="G2283" s="183" t="s">
        <v>1096</v>
      </c>
    </row>
    <row r="2284" spans="1:7" x14ac:dyDescent="0.2">
      <c r="A2284" s="100">
        <v>9469670</v>
      </c>
      <c r="B2284" s="15" t="s">
        <v>3097</v>
      </c>
      <c r="C2284" s="15" t="s">
        <v>203</v>
      </c>
      <c r="D2284" s="5">
        <v>500</v>
      </c>
      <c r="E2284" s="101">
        <v>8940976</v>
      </c>
      <c r="F2284" s="15" t="s">
        <v>476</v>
      </c>
      <c r="G2284" s="183" t="s">
        <v>1093</v>
      </c>
    </row>
    <row r="2285" spans="1:7" x14ac:dyDescent="0.2">
      <c r="A2285" s="100">
        <v>9456918</v>
      </c>
      <c r="B2285" s="15" t="s">
        <v>334</v>
      </c>
      <c r="C2285" s="15" t="s">
        <v>513</v>
      </c>
      <c r="D2285" s="5">
        <v>1821</v>
      </c>
      <c r="E2285" s="101">
        <v>8940976</v>
      </c>
      <c r="F2285" s="15" t="s">
        <v>476</v>
      </c>
      <c r="G2285" s="183" t="s">
        <v>1114</v>
      </c>
    </row>
    <row r="2286" spans="1:7" x14ac:dyDescent="0.2">
      <c r="A2286" s="100">
        <v>9470135</v>
      </c>
      <c r="B2286" s="15" t="s">
        <v>3515</v>
      </c>
      <c r="C2286" s="15" t="s">
        <v>3516</v>
      </c>
      <c r="D2286" s="5">
        <v>500</v>
      </c>
      <c r="E2286" s="101">
        <v>8940976</v>
      </c>
      <c r="F2286" s="15" t="s">
        <v>476</v>
      </c>
      <c r="G2286" s="183" t="s">
        <v>1097</v>
      </c>
    </row>
    <row r="2287" spans="1:7" x14ac:dyDescent="0.2">
      <c r="A2287" s="100">
        <v>9465581</v>
      </c>
      <c r="B2287" s="15" t="s">
        <v>3515</v>
      </c>
      <c r="C2287" s="15" t="s">
        <v>210</v>
      </c>
      <c r="D2287" s="5">
        <v>500</v>
      </c>
      <c r="E2287" s="101">
        <v>8940976</v>
      </c>
      <c r="F2287" s="15" t="s">
        <v>476</v>
      </c>
      <c r="G2287" s="183" t="s">
        <v>1097</v>
      </c>
    </row>
    <row r="2288" spans="1:7" x14ac:dyDescent="0.2">
      <c r="A2288" s="100">
        <v>9469671</v>
      </c>
      <c r="B2288" s="15" t="s">
        <v>3110</v>
      </c>
      <c r="C2288" s="15" t="s">
        <v>271</v>
      </c>
      <c r="D2288" s="5">
        <v>500</v>
      </c>
      <c r="E2288" s="101">
        <v>8940976</v>
      </c>
      <c r="F2288" s="15" t="s">
        <v>476</v>
      </c>
      <c r="G2288" s="183" t="s">
        <v>1104</v>
      </c>
    </row>
    <row r="2289" spans="1:7" x14ac:dyDescent="0.2">
      <c r="A2289" s="100">
        <v>9470301</v>
      </c>
      <c r="B2289" s="15" t="s">
        <v>3523</v>
      </c>
      <c r="C2289" s="15" t="s">
        <v>164</v>
      </c>
      <c r="D2289" s="5">
        <v>500</v>
      </c>
      <c r="E2289" s="101">
        <v>8940976</v>
      </c>
      <c r="F2289" s="15" t="s">
        <v>476</v>
      </c>
      <c r="G2289" s="183" t="s">
        <v>1093</v>
      </c>
    </row>
    <row r="2290" spans="1:7" x14ac:dyDescent="0.2">
      <c r="A2290" s="100">
        <v>9467687</v>
      </c>
      <c r="B2290" s="15" t="s">
        <v>1080</v>
      </c>
      <c r="C2290" s="15" t="s">
        <v>625</v>
      </c>
      <c r="D2290" s="5">
        <v>648</v>
      </c>
      <c r="E2290" s="101">
        <v>8940976</v>
      </c>
      <c r="F2290" s="15" t="s">
        <v>476</v>
      </c>
      <c r="G2290" s="183" t="s">
        <v>1100</v>
      </c>
    </row>
    <row r="2291" spans="1:7" x14ac:dyDescent="0.2">
      <c r="A2291" s="100">
        <v>9465967</v>
      </c>
      <c r="B2291" s="15" t="s">
        <v>1080</v>
      </c>
      <c r="C2291" s="15" t="s">
        <v>1081</v>
      </c>
      <c r="D2291" s="5">
        <v>700</v>
      </c>
      <c r="E2291" s="101">
        <v>8940976</v>
      </c>
      <c r="F2291" s="15" t="s">
        <v>476</v>
      </c>
      <c r="G2291" s="183" t="s">
        <v>1093</v>
      </c>
    </row>
    <row r="2292" spans="1:7" x14ac:dyDescent="0.2">
      <c r="A2292" s="100">
        <v>9464475</v>
      </c>
      <c r="B2292" s="15" t="s">
        <v>702</v>
      </c>
      <c r="C2292" s="15" t="s">
        <v>254</v>
      </c>
      <c r="D2292" s="5">
        <v>500</v>
      </c>
      <c r="E2292" s="101">
        <v>8940976</v>
      </c>
      <c r="F2292" s="15" t="s">
        <v>476</v>
      </c>
      <c r="G2292" s="183" t="s">
        <v>1108</v>
      </c>
    </row>
    <row r="2293" spans="1:7" x14ac:dyDescent="0.2">
      <c r="A2293" s="100">
        <v>9469672</v>
      </c>
      <c r="B2293" s="15" t="s">
        <v>1349</v>
      </c>
      <c r="C2293" s="15" t="s">
        <v>3113</v>
      </c>
      <c r="D2293" s="5">
        <v>500</v>
      </c>
      <c r="E2293" s="101">
        <v>8940976</v>
      </c>
      <c r="F2293" s="15" t="s">
        <v>476</v>
      </c>
      <c r="G2293" s="183" t="s">
        <v>1096</v>
      </c>
    </row>
    <row r="2294" spans="1:7" x14ac:dyDescent="0.2">
      <c r="A2294" s="100">
        <v>9469718</v>
      </c>
      <c r="B2294" s="15" t="s">
        <v>528</v>
      </c>
      <c r="C2294" s="15" t="s">
        <v>281</v>
      </c>
      <c r="D2294" s="5">
        <v>500</v>
      </c>
      <c r="E2294" s="101">
        <v>8940976</v>
      </c>
      <c r="F2294" s="15" t="s">
        <v>476</v>
      </c>
      <c r="G2294" s="183" t="s">
        <v>1091</v>
      </c>
    </row>
    <row r="2295" spans="1:7" x14ac:dyDescent="0.2">
      <c r="A2295" s="100">
        <v>9469673</v>
      </c>
      <c r="B2295" s="15" t="s">
        <v>3120</v>
      </c>
      <c r="C2295" s="15" t="s">
        <v>2434</v>
      </c>
      <c r="D2295" s="5">
        <v>500</v>
      </c>
      <c r="E2295" s="101">
        <v>8940976</v>
      </c>
      <c r="F2295" s="15" t="s">
        <v>476</v>
      </c>
      <c r="G2295" s="183" t="s">
        <v>1104</v>
      </c>
    </row>
    <row r="2296" spans="1:7" x14ac:dyDescent="0.2">
      <c r="A2296" s="100">
        <v>9469674</v>
      </c>
      <c r="B2296" s="15" t="s">
        <v>1085</v>
      </c>
      <c r="C2296" s="15" t="s">
        <v>203</v>
      </c>
      <c r="D2296" s="5">
        <v>500</v>
      </c>
      <c r="E2296" s="101">
        <v>8940976</v>
      </c>
      <c r="F2296" s="15" t="s">
        <v>476</v>
      </c>
      <c r="G2296" s="183" t="s">
        <v>1093</v>
      </c>
    </row>
    <row r="2297" spans="1:7" x14ac:dyDescent="0.2">
      <c r="A2297" s="100">
        <v>9469675</v>
      </c>
      <c r="B2297" s="15" t="s">
        <v>1085</v>
      </c>
      <c r="C2297" s="15" t="s">
        <v>1586</v>
      </c>
      <c r="D2297" s="5">
        <v>500</v>
      </c>
      <c r="E2297" s="101">
        <v>8940976</v>
      </c>
      <c r="F2297" s="15" t="s">
        <v>476</v>
      </c>
      <c r="G2297" s="183" t="s">
        <v>1097</v>
      </c>
    </row>
    <row r="2298" spans="1:7" x14ac:dyDescent="0.2">
      <c r="A2298" s="100">
        <v>9462247</v>
      </c>
      <c r="B2298" s="15" t="s">
        <v>597</v>
      </c>
      <c r="C2298" s="15" t="s">
        <v>212</v>
      </c>
      <c r="D2298" s="5">
        <v>805</v>
      </c>
      <c r="E2298" s="101">
        <v>8940976</v>
      </c>
      <c r="F2298" s="15" t="s">
        <v>476</v>
      </c>
      <c r="G2298" s="183" t="s">
        <v>1100</v>
      </c>
    </row>
    <row r="2299" spans="1:7" x14ac:dyDescent="0.2">
      <c r="A2299" s="100">
        <v>9465958</v>
      </c>
      <c r="B2299" s="15" t="s">
        <v>340</v>
      </c>
      <c r="C2299" s="15" t="s">
        <v>187</v>
      </c>
      <c r="D2299" s="5">
        <v>530</v>
      </c>
      <c r="E2299" s="101">
        <v>8940976</v>
      </c>
      <c r="F2299" s="15" t="s">
        <v>476</v>
      </c>
      <c r="G2299" s="183" t="s">
        <v>1096</v>
      </c>
    </row>
    <row r="2300" spans="1:7" x14ac:dyDescent="0.2">
      <c r="A2300" s="100">
        <v>9454686</v>
      </c>
      <c r="B2300" s="15" t="s">
        <v>340</v>
      </c>
      <c r="C2300" s="15" t="s">
        <v>226</v>
      </c>
      <c r="D2300" s="5">
        <v>1342</v>
      </c>
      <c r="E2300" s="101">
        <v>8940976</v>
      </c>
      <c r="F2300" s="15" t="s">
        <v>476</v>
      </c>
      <c r="G2300" s="183" t="s">
        <v>1114</v>
      </c>
    </row>
    <row r="2301" spans="1:7" x14ac:dyDescent="0.2">
      <c r="A2301" s="100">
        <v>9466153</v>
      </c>
      <c r="B2301" s="15" t="s">
        <v>703</v>
      </c>
      <c r="C2301" s="15" t="s">
        <v>235</v>
      </c>
      <c r="D2301" s="5">
        <v>519</v>
      </c>
      <c r="E2301" s="101">
        <v>8940976</v>
      </c>
      <c r="F2301" s="15" t="s">
        <v>476</v>
      </c>
      <c r="G2301" s="183" t="s">
        <v>1104</v>
      </c>
    </row>
    <row r="2302" spans="1:7" x14ac:dyDescent="0.2">
      <c r="A2302" s="100">
        <v>9470130</v>
      </c>
      <c r="B2302" s="15" t="s">
        <v>3536</v>
      </c>
      <c r="C2302" s="15" t="s">
        <v>3537</v>
      </c>
      <c r="D2302" s="5">
        <v>500</v>
      </c>
      <c r="E2302" s="101">
        <v>8940976</v>
      </c>
      <c r="F2302" s="15" t="s">
        <v>476</v>
      </c>
      <c r="G2302" s="183" t="s">
        <v>1097</v>
      </c>
    </row>
    <row r="2303" spans="1:7" x14ac:dyDescent="0.2">
      <c r="A2303" s="100">
        <v>9466688</v>
      </c>
      <c r="B2303" s="15" t="s">
        <v>2149</v>
      </c>
      <c r="C2303" s="15" t="s">
        <v>1934</v>
      </c>
      <c r="D2303" s="5">
        <v>500</v>
      </c>
      <c r="E2303" s="101">
        <v>8941359</v>
      </c>
      <c r="F2303" s="15" t="s">
        <v>349</v>
      </c>
      <c r="G2303" s="183" t="s">
        <v>1093</v>
      </c>
    </row>
    <row r="2304" spans="1:7" x14ac:dyDescent="0.2">
      <c r="A2304" s="100">
        <v>9469997</v>
      </c>
      <c r="B2304" s="15" t="s">
        <v>2162</v>
      </c>
      <c r="C2304" s="15" t="s">
        <v>167</v>
      </c>
      <c r="D2304" s="5">
        <v>500</v>
      </c>
      <c r="E2304" s="101">
        <v>8941359</v>
      </c>
      <c r="F2304" s="15" t="s">
        <v>349</v>
      </c>
      <c r="G2304" s="183" t="s">
        <v>1097</v>
      </c>
    </row>
    <row r="2305" spans="1:7" x14ac:dyDescent="0.2">
      <c r="A2305" s="100">
        <v>9469749</v>
      </c>
      <c r="B2305" s="15" t="s">
        <v>2162</v>
      </c>
      <c r="C2305" s="15" t="s">
        <v>306</v>
      </c>
      <c r="D2305" s="5">
        <v>500</v>
      </c>
      <c r="E2305" s="101">
        <v>8941359</v>
      </c>
      <c r="F2305" s="15" t="s">
        <v>349</v>
      </c>
      <c r="G2305" s="183" t="s">
        <v>1091</v>
      </c>
    </row>
    <row r="2306" spans="1:7" x14ac:dyDescent="0.2">
      <c r="A2306" s="100">
        <v>9469990</v>
      </c>
      <c r="B2306" s="15" t="s">
        <v>2198</v>
      </c>
      <c r="C2306" s="15" t="s">
        <v>876</v>
      </c>
      <c r="D2306" s="5">
        <v>500</v>
      </c>
      <c r="E2306" s="101">
        <v>8941359</v>
      </c>
      <c r="F2306" s="15" t="s">
        <v>349</v>
      </c>
      <c r="G2306" s="183" t="s">
        <v>1097</v>
      </c>
    </row>
    <row r="2307" spans="1:7" x14ac:dyDescent="0.2">
      <c r="A2307" s="100">
        <v>9461973</v>
      </c>
      <c r="B2307" s="15" t="s">
        <v>1186</v>
      </c>
      <c r="C2307" s="15" t="s">
        <v>609</v>
      </c>
      <c r="D2307" s="5">
        <v>591</v>
      </c>
      <c r="E2307" s="101">
        <v>8941359</v>
      </c>
      <c r="F2307" s="15" t="s">
        <v>349</v>
      </c>
      <c r="G2307" s="183" t="s">
        <v>1108</v>
      </c>
    </row>
    <row r="2308" spans="1:7" x14ac:dyDescent="0.2">
      <c r="A2308" s="100">
        <v>9469502</v>
      </c>
      <c r="B2308" s="15" t="s">
        <v>2259</v>
      </c>
      <c r="C2308" s="15" t="s">
        <v>302</v>
      </c>
      <c r="D2308" s="5">
        <v>500</v>
      </c>
      <c r="E2308" s="101">
        <v>8941359</v>
      </c>
      <c r="F2308" s="15" t="s">
        <v>349</v>
      </c>
      <c r="G2308" s="183" t="s">
        <v>1097</v>
      </c>
    </row>
    <row r="2309" spans="1:7" x14ac:dyDescent="0.2">
      <c r="A2309" s="100">
        <v>9469497</v>
      </c>
      <c r="B2309" s="15" t="s">
        <v>2309</v>
      </c>
      <c r="C2309" s="15" t="s">
        <v>1513</v>
      </c>
      <c r="D2309" s="5">
        <v>500</v>
      </c>
      <c r="E2309" s="101">
        <v>8941359</v>
      </c>
      <c r="F2309" s="15" t="s">
        <v>349</v>
      </c>
      <c r="G2309" s="183" t="s">
        <v>1096</v>
      </c>
    </row>
    <row r="2310" spans="1:7" x14ac:dyDescent="0.2">
      <c r="A2310" s="100">
        <v>9469498</v>
      </c>
      <c r="B2310" s="15" t="s">
        <v>2309</v>
      </c>
      <c r="C2310" s="15" t="s">
        <v>445</v>
      </c>
      <c r="D2310" s="5">
        <v>500</v>
      </c>
      <c r="E2310" s="101">
        <v>8941359</v>
      </c>
      <c r="F2310" s="15" t="s">
        <v>349</v>
      </c>
      <c r="G2310" s="183" t="s">
        <v>1096</v>
      </c>
    </row>
    <row r="2311" spans="1:7" x14ac:dyDescent="0.2">
      <c r="A2311" s="100">
        <v>9470450</v>
      </c>
      <c r="B2311" s="15" t="s">
        <v>3550</v>
      </c>
      <c r="C2311" s="15" t="s">
        <v>249</v>
      </c>
      <c r="D2311" s="5">
        <v>500</v>
      </c>
      <c r="E2311" s="101">
        <v>8941359</v>
      </c>
      <c r="F2311" s="15" t="s">
        <v>349</v>
      </c>
      <c r="G2311" s="183" t="s">
        <v>1097</v>
      </c>
    </row>
    <row r="2312" spans="1:7" x14ac:dyDescent="0.2">
      <c r="A2312" s="100">
        <v>9467343</v>
      </c>
      <c r="B2312" s="15" t="s">
        <v>1447</v>
      </c>
      <c r="C2312" s="15" t="s">
        <v>445</v>
      </c>
      <c r="D2312" s="5">
        <v>500</v>
      </c>
      <c r="E2312" s="101">
        <v>8941359</v>
      </c>
      <c r="F2312" s="15" t="s">
        <v>349</v>
      </c>
      <c r="G2312" s="183" t="s">
        <v>1097</v>
      </c>
    </row>
    <row r="2313" spans="1:7" x14ac:dyDescent="0.2">
      <c r="A2313" s="100">
        <v>9467342</v>
      </c>
      <c r="B2313" s="15" t="s">
        <v>1212</v>
      </c>
      <c r="C2313" s="15" t="s">
        <v>981</v>
      </c>
      <c r="D2313" s="5">
        <v>500</v>
      </c>
      <c r="E2313" s="101">
        <v>8941359</v>
      </c>
      <c r="F2313" s="15" t="s">
        <v>349</v>
      </c>
      <c r="G2313" s="183" t="s">
        <v>1104</v>
      </c>
    </row>
    <row r="2314" spans="1:7" x14ac:dyDescent="0.2">
      <c r="A2314" s="100">
        <v>9464083</v>
      </c>
      <c r="B2314" s="15" t="s">
        <v>666</v>
      </c>
      <c r="C2314" s="15" t="s">
        <v>667</v>
      </c>
      <c r="D2314" s="5">
        <v>532</v>
      </c>
      <c r="E2314" s="101">
        <v>8941359</v>
      </c>
      <c r="F2314" s="15" t="s">
        <v>349</v>
      </c>
      <c r="G2314" s="183" t="s">
        <v>1106</v>
      </c>
    </row>
    <row r="2315" spans="1:7" x14ac:dyDescent="0.2">
      <c r="A2315" s="100">
        <v>9464085</v>
      </c>
      <c r="B2315" s="15" t="s">
        <v>1451</v>
      </c>
      <c r="C2315" s="15" t="s">
        <v>1452</v>
      </c>
      <c r="D2315" s="5">
        <v>500</v>
      </c>
      <c r="E2315" s="101">
        <v>8941359</v>
      </c>
      <c r="F2315" s="15" t="s">
        <v>349</v>
      </c>
      <c r="G2315" s="183" t="s">
        <v>1132</v>
      </c>
    </row>
    <row r="2316" spans="1:7" x14ac:dyDescent="0.2">
      <c r="A2316" s="100">
        <v>9469751</v>
      </c>
      <c r="B2316" s="15" t="s">
        <v>2382</v>
      </c>
      <c r="C2316" s="15" t="s">
        <v>253</v>
      </c>
      <c r="D2316" s="5">
        <v>500</v>
      </c>
      <c r="E2316" s="101">
        <v>8941359</v>
      </c>
      <c r="F2316" s="15" t="s">
        <v>349</v>
      </c>
      <c r="G2316" s="183" t="s">
        <v>1106</v>
      </c>
    </row>
    <row r="2317" spans="1:7" x14ac:dyDescent="0.2">
      <c r="A2317" s="100">
        <v>9469996</v>
      </c>
      <c r="B2317" s="15" t="s">
        <v>2383</v>
      </c>
      <c r="C2317" s="15" t="s">
        <v>2384</v>
      </c>
      <c r="D2317" s="5">
        <v>500</v>
      </c>
      <c r="E2317" s="101">
        <v>8941359</v>
      </c>
      <c r="F2317" s="15" t="s">
        <v>349</v>
      </c>
      <c r="G2317" s="183" t="s">
        <v>1097</v>
      </c>
    </row>
    <row r="2318" spans="1:7" x14ac:dyDescent="0.2">
      <c r="A2318" s="100">
        <v>9464591</v>
      </c>
      <c r="B2318" s="15" t="s">
        <v>616</v>
      </c>
      <c r="C2318" s="15" t="s">
        <v>376</v>
      </c>
      <c r="D2318" s="5">
        <v>545</v>
      </c>
      <c r="E2318" s="101">
        <v>8941359</v>
      </c>
      <c r="F2318" s="15" t="s">
        <v>349</v>
      </c>
      <c r="G2318" s="183" t="s">
        <v>1106</v>
      </c>
    </row>
    <row r="2319" spans="1:7" x14ac:dyDescent="0.2">
      <c r="A2319" s="100">
        <v>9465553</v>
      </c>
      <c r="B2319" s="15" t="s">
        <v>2410</v>
      </c>
      <c r="C2319" s="15" t="s">
        <v>176</v>
      </c>
      <c r="D2319" s="5">
        <v>500</v>
      </c>
      <c r="E2319" s="101">
        <v>8941359</v>
      </c>
      <c r="F2319" s="15" t="s">
        <v>349</v>
      </c>
      <c r="G2319" s="183" t="s">
        <v>1108</v>
      </c>
    </row>
    <row r="2320" spans="1:7" x14ac:dyDescent="0.2">
      <c r="A2320" s="100">
        <v>9467637</v>
      </c>
      <c r="B2320" s="15" t="s">
        <v>1498</v>
      </c>
      <c r="C2320" s="15" t="s">
        <v>209</v>
      </c>
      <c r="D2320" s="5">
        <v>500</v>
      </c>
      <c r="E2320" s="101">
        <v>8941359</v>
      </c>
      <c r="F2320" s="15" t="s">
        <v>349</v>
      </c>
      <c r="G2320" s="183" t="s">
        <v>1097</v>
      </c>
    </row>
    <row r="2321" spans="1:7" x14ac:dyDescent="0.2">
      <c r="A2321" s="100">
        <v>9469080</v>
      </c>
      <c r="B2321" s="15" t="s">
        <v>2473</v>
      </c>
      <c r="C2321" s="15" t="s">
        <v>445</v>
      </c>
      <c r="D2321" s="5">
        <v>500</v>
      </c>
      <c r="E2321" s="101">
        <v>8941359</v>
      </c>
      <c r="F2321" s="15" t="s">
        <v>349</v>
      </c>
      <c r="G2321" s="183" t="s">
        <v>1093</v>
      </c>
    </row>
    <row r="2322" spans="1:7" x14ac:dyDescent="0.2">
      <c r="A2322" s="100">
        <v>9461383</v>
      </c>
      <c r="B2322" s="15" t="s">
        <v>533</v>
      </c>
      <c r="C2322" s="15" t="s">
        <v>209</v>
      </c>
      <c r="D2322" s="5">
        <v>500</v>
      </c>
      <c r="E2322" s="101">
        <v>8941359</v>
      </c>
      <c r="F2322" s="15" t="s">
        <v>349</v>
      </c>
      <c r="G2322" s="183" t="s">
        <v>1096</v>
      </c>
    </row>
    <row r="2323" spans="1:7" x14ac:dyDescent="0.2">
      <c r="A2323" s="100">
        <v>9470099</v>
      </c>
      <c r="B2323" s="15" t="s">
        <v>3292</v>
      </c>
      <c r="C2323" s="15" t="s">
        <v>197</v>
      </c>
      <c r="D2323" s="5">
        <v>500</v>
      </c>
      <c r="E2323" s="101">
        <v>8941359</v>
      </c>
      <c r="F2323" s="15" t="s">
        <v>349</v>
      </c>
      <c r="G2323" s="183" t="s">
        <v>1097</v>
      </c>
    </row>
    <row r="2324" spans="1:7" x14ac:dyDescent="0.2">
      <c r="A2324" s="100">
        <v>9469499</v>
      </c>
      <c r="B2324" s="15" t="s">
        <v>2550</v>
      </c>
      <c r="C2324" s="15" t="s">
        <v>175</v>
      </c>
      <c r="D2324" s="5">
        <v>500</v>
      </c>
      <c r="E2324" s="101">
        <v>8941359</v>
      </c>
      <c r="F2324" s="15" t="s">
        <v>349</v>
      </c>
      <c r="G2324" s="183" t="s">
        <v>1104</v>
      </c>
    </row>
    <row r="2325" spans="1:7" x14ac:dyDescent="0.2">
      <c r="A2325" s="100">
        <v>9467638</v>
      </c>
      <c r="B2325" s="15" t="s">
        <v>2587</v>
      </c>
      <c r="C2325" s="15" t="s">
        <v>1562</v>
      </c>
      <c r="D2325" s="5">
        <v>500</v>
      </c>
      <c r="E2325" s="101">
        <v>8941359</v>
      </c>
      <c r="F2325" s="15" t="s">
        <v>349</v>
      </c>
      <c r="G2325" s="183" t="s">
        <v>1093</v>
      </c>
    </row>
    <row r="2326" spans="1:7" x14ac:dyDescent="0.2">
      <c r="A2326" s="100">
        <v>9469402</v>
      </c>
      <c r="B2326" s="15" t="s">
        <v>2603</v>
      </c>
      <c r="C2326" s="15" t="s">
        <v>2604</v>
      </c>
      <c r="D2326" s="5">
        <v>500</v>
      </c>
      <c r="E2326" s="101">
        <v>8941359</v>
      </c>
      <c r="F2326" s="15" t="s">
        <v>349</v>
      </c>
      <c r="G2326" s="183" t="s">
        <v>1106</v>
      </c>
    </row>
    <row r="2327" spans="1:7" x14ac:dyDescent="0.2">
      <c r="A2327" s="100">
        <v>9469993</v>
      </c>
      <c r="B2327" s="15" t="s">
        <v>2605</v>
      </c>
      <c r="C2327" s="15" t="s">
        <v>765</v>
      </c>
      <c r="D2327" s="5">
        <v>500</v>
      </c>
      <c r="E2327" s="101">
        <v>8941359</v>
      </c>
      <c r="F2327" s="15" t="s">
        <v>349</v>
      </c>
      <c r="G2327" s="183" t="s">
        <v>1091</v>
      </c>
    </row>
    <row r="2328" spans="1:7" x14ac:dyDescent="0.2">
      <c r="A2328" s="100">
        <v>9466910</v>
      </c>
      <c r="B2328" s="15" t="s">
        <v>1572</v>
      </c>
      <c r="C2328" s="15" t="s">
        <v>281</v>
      </c>
      <c r="D2328" s="5">
        <v>500</v>
      </c>
      <c r="E2328" s="101">
        <v>8941359</v>
      </c>
      <c r="F2328" s="15" t="s">
        <v>349</v>
      </c>
      <c r="G2328" s="183" t="s">
        <v>1104</v>
      </c>
    </row>
    <row r="2329" spans="1:7" x14ac:dyDescent="0.2">
      <c r="A2329" s="100">
        <v>9469079</v>
      </c>
      <c r="B2329" s="15" t="s">
        <v>1572</v>
      </c>
      <c r="C2329" s="15" t="s">
        <v>254</v>
      </c>
      <c r="D2329" s="5">
        <v>500</v>
      </c>
      <c r="E2329" s="101">
        <v>8941359</v>
      </c>
      <c r="F2329" s="15" t="s">
        <v>349</v>
      </c>
      <c r="G2329" s="183" t="s">
        <v>1097</v>
      </c>
    </row>
    <row r="2330" spans="1:7" x14ac:dyDescent="0.2">
      <c r="A2330" s="100">
        <v>9469403</v>
      </c>
      <c r="B2330" s="15" t="s">
        <v>2619</v>
      </c>
      <c r="C2330" s="15" t="s">
        <v>2620</v>
      </c>
      <c r="D2330" s="5">
        <v>500</v>
      </c>
      <c r="E2330" s="101">
        <v>8941359</v>
      </c>
      <c r="F2330" s="15" t="s">
        <v>349</v>
      </c>
      <c r="G2330" s="183" t="s">
        <v>1093</v>
      </c>
    </row>
    <row r="2331" spans="1:7" x14ac:dyDescent="0.2">
      <c r="A2331" s="100">
        <v>9469747</v>
      </c>
      <c r="B2331" s="15" t="s">
        <v>2626</v>
      </c>
      <c r="C2331" s="15" t="s">
        <v>1569</v>
      </c>
      <c r="D2331" s="5">
        <v>500</v>
      </c>
      <c r="E2331" s="101">
        <v>8941359</v>
      </c>
      <c r="F2331" s="15" t="s">
        <v>349</v>
      </c>
      <c r="G2331" s="183" t="s">
        <v>1100</v>
      </c>
    </row>
    <row r="2332" spans="1:7" x14ac:dyDescent="0.2">
      <c r="A2332" s="100">
        <v>9458313</v>
      </c>
      <c r="B2332" s="15" t="s">
        <v>2632</v>
      </c>
      <c r="C2332" s="15" t="s">
        <v>187</v>
      </c>
      <c r="D2332" s="5">
        <v>500</v>
      </c>
      <c r="E2332" s="101">
        <v>8941359</v>
      </c>
      <c r="F2332" s="15" t="s">
        <v>349</v>
      </c>
      <c r="G2332" s="183" t="s">
        <v>1091</v>
      </c>
    </row>
    <row r="2333" spans="1:7" x14ac:dyDescent="0.2">
      <c r="A2333" s="100">
        <v>9464720</v>
      </c>
      <c r="B2333" s="15" t="s">
        <v>2632</v>
      </c>
      <c r="C2333" s="15" t="s">
        <v>3321</v>
      </c>
      <c r="D2333" s="5">
        <v>500</v>
      </c>
      <c r="E2333" s="101">
        <v>8941359</v>
      </c>
      <c r="F2333" s="15" t="s">
        <v>349</v>
      </c>
      <c r="G2333" s="183" t="s">
        <v>1106</v>
      </c>
    </row>
    <row r="2334" spans="1:7" x14ac:dyDescent="0.2">
      <c r="A2334" s="100">
        <v>9469496</v>
      </c>
      <c r="B2334" s="15" t="s">
        <v>1865</v>
      </c>
      <c r="C2334" s="15" t="s">
        <v>1470</v>
      </c>
      <c r="D2334" s="5">
        <v>500</v>
      </c>
      <c r="E2334" s="101">
        <v>8941359</v>
      </c>
      <c r="F2334" s="15" t="s">
        <v>349</v>
      </c>
      <c r="G2334" s="183" t="s">
        <v>1096</v>
      </c>
    </row>
    <row r="2335" spans="1:7" x14ac:dyDescent="0.2">
      <c r="A2335" s="100">
        <v>9469078</v>
      </c>
      <c r="B2335" s="15" t="s">
        <v>2665</v>
      </c>
      <c r="C2335" s="15" t="s">
        <v>187</v>
      </c>
      <c r="D2335" s="5">
        <v>500</v>
      </c>
      <c r="E2335" s="101">
        <v>8941359</v>
      </c>
      <c r="F2335" s="15" t="s">
        <v>349</v>
      </c>
      <c r="G2335" s="183" t="s">
        <v>1100</v>
      </c>
    </row>
    <row r="2336" spans="1:7" x14ac:dyDescent="0.2">
      <c r="A2336" s="100">
        <v>9470124</v>
      </c>
      <c r="B2336" s="15" t="s">
        <v>3333</v>
      </c>
      <c r="C2336" s="15" t="s">
        <v>652</v>
      </c>
      <c r="D2336" s="5">
        <v>500</v>
      </c>
      <c r="E2336" s="101">
        <v>8941359</v>
      </c>
      <c r="F2336" s="15" t="s">
        <v>349</v>
      </c>
      <c r="G2336" s="183" t="s">
        <v>1097</v>
      </c>
    </row>
    <row r="2337" spans="1:7" x14ac:dyDescent="0.2">
      <c r="A2337" s="100">
        <v>9470125</v>
      </c>
      <c r="B2337" s="15" t="s">
        <v>3333</v>
      </c>
      <c r="C2337" s="15" t="s">
        <v>3334</v>
      </c>
      <c r="D2337" s="5">
        <v>500</v>
      </c>
      <c r="E2337" s="101">
        <v>8941359</v>
      </c>
      <c r="F2337" s="15" t="s">
        <v>349</v>
      </c>
      <c r="G2337" s="183" t="s">
        <v>1093</v>
      </c>
    </row>
    <row r="2338" spans="1:7" x14ac:dyDescent="0.2">
      <c r="A2338" s="100">
        <v>9470126</v>
      </c>
      <c r="B2338" s="15" t="s">
        <v>3333</v>
      </c>
      <c r="C2338" s="15" t="s">
        <v>728</v>
      </c>
      <c r="D2338" s="5">
        <v>500</v>
      </c>
      <c r="E2338" s="101">
        <v>8941359</v>
      </c>
      <c r="F2338" s="15" t="s">
        <v>349</v>
      </c>
      <c r="G2338" s="183" t="s">
        <v>1096</v>
      </c>
    </row>
    <row r="2339" spans="1:7" x14ac:dyDescent="0.2">
      <c r="A2339" s="100">
        <v>9469401</v>
      </c>
      <c r="B2339" s="15" t="s">
        <v>2726</v>
      </c>
      <c r="C2339" s="15" t="s">
        <v>510</v>
      </c>
      <c r="D2339" s="5">
        <v>500</v>
      </c>
      <c r="E2339" s="101">
        <v>8941359</v>
      </c>
      <c r="F2339" s="15" t="s">
        <v>349</v>
      </c>
      <c r="G2339" s="183" t="s">
        <v>1091</v>
      </c>
    </row>
    <row r="2340" spans="1:7" x14ac:dyDescent="0.2">
      <c r="A2340" s="100">
        <v>9460187</v>
      </c>
      <c r="B2340" s="15" t="s">
        <v>1044</v>
      </c>
      <c r="C2340" s="15" t="s">
        <v>291</v>
      </c>
      <c r="D2340" s="5">
        <v>500</v>
      </c>
      <c r="E2340" s="101">
        <v>8941359</v>
      </c>
      <c r="F2340" s="15" t="s">
        <v>349</v>
      </c>
      <c r="G2340" s="183" t="s">
        <v>1091</v>
      </c>
    </row>
    <row r="2341" spans="1:7" x14ac:dyDescent="0.2">
      <c r="A2341" s="100">
        <v>9470448</v>
      </c>
      <c r="B2341" s="15" t="s">
        <v>781</v>
      </c>
      <c r="C2341" s="15" t="s">
        <v>176</v>
      </c>
      <c r="D2341" s="5">
        <v>500</v>
      </c>
      <c r="E2341" s="101">
        <v>8941359</v>
      </c>
      <c r="F2341" s="15" t="s">
        <v>349</v>
      </c>
      <c r="G2341" s="183" t="s">
        <v>1097</v>
      </c>
    </row>
    <row r="2342" spans="1:7" x14ac:dyDescent="0.2">
      <c r="A2342" s="100">
        <v>9467968</v>
      </c>
      <c r="B2342" s="15" t="s">
        <v>781</v>
      </c>
      <c r="C2342" s="15" t="s">
        <v>186</v>
      </c>
      <c r="D2342" s="5">
        <v>500</v>
      </c>
      <c r="E2342" s="101">
        <v>8941359</v>
      </c>
      <c r="F2342" s="15" t="s">
        <v>349</v>
      </c>
      <c r="G2342" s="183" t="s">
        <v>1096</v>
      </c>
    </row>
    <row r="2343" spans="1:7" x14ac:dyDescent="0.2">
      <c r="A2343" s="100">
        <v>9470409</v>
      </c>
      <c r="B2343" s="15" t="s">
        <v>3573</v>
      </c>
      <c r="C2343" s="15" t="s">
        <v>3574</v>
      </c>
      <c r="D2343" s="5">
        <v>500</v>
      </c>
      <c r="E2343" s="101">
        <v>8941359</v>
      </c>
      <c r="F2343" s="15" t="s">
        <v>349</v>
      </c>
      <c r="G2343" s="183" t="s">
        <v>1097</v>
      </c>
    </row>
    <row r="2344" spans="1:7" x14ac:dyDescent="0.2">
      <c r="A2344" s="100">
        <v>9469748</v>
      </c>
      <c r="B2344" s="15" t="s">
        <v>2842</v>
      </c>
      <c r="C2344" s="15" t="s">
        <v>706</v>
      </c>
      <c r="D2344" s="5">
        <v>500</v>
      </c>
      <c r="E2344" s="101">
        <v>8941359</v>
      </c>
      <c r="F2344" s="15" t="s">
        <v>349</v>
      </c>
      <c r="G2344" s="183" t="s">
        <v>1091</v>
      </c>
    </row>
    <row r="2345" spans="1:7" x14ac:dyDescent="0.2">
      <c r="A2345" s="100">
        <v>9469991</v>
      </c>
      <c r="B2345" s="15" t="s">
        <v>2918</v>
      </c>
      <c r="C2345" s="15" t="s">
        <v>205</v>
      </c>
      <c r="D2345" s="5">
        <v>500</v>
      </c>
      <c r="E2345" s="101">
        <v>8941359</v>
      </c>
      <c r="F2345" s="15" t="s">
        <v>349</v>
      </c>
      <c r="G2345" s="183" t="s">
        <v>1097</v>
      </c>
    </row>
    <row r="2346" spans="1:7" x14ac:dyDescent="0.2">
      <c r="A2346" s="100">
        <v>9460347</v>
      </c>
      <c r="B2346" s="15" t="s">
        <v>2945</v>
      </c>
      <c r="C2346" s="15" t="s">
        <v>1672</v>
      </c>
      <c r="D2346" s="5">
        <v>500</v>
      </c>
      <c r="E2346" s="101">
        <v>8941359</v>
      </c>
      <c r="F2346" s="15" t="s">
        <v>349</v>
      </c>
      <c r="G2346" s="183" t="s">
        <v>1100</v>
      </c>
    </row>
    <row r="2347" spans="1:7" x14ac:dyDescent="0.2">
      <c r="A2347" s="100">
        <v>9469500</v>
      </c>
      <c r="B2347" s="15" t="s">
        <v>2992</v>
      </c>
      <c r="C2347" s="15" t="s">
        <v>572</v>
      </c>
      <c r="D2347" s="5">
        <v>500</v>
      </c>
      <c r="E2347" s="101">
        <v>8941359</v>
      </c>
      <c r="F2347" s="15" t="s">
        <v>349</v>
      </c>
      <c r="G2347" s="183" t="s">
        <v>1096</v>
      </c>
    </row>
    <row r="2348" spans="1:7" x14ac:dyDescent="0.2">
      <c r="A2348" s="100">
        <v>9469501</v>
      </c>
      <c r="B2348" s="15" t="s">
        <v>2992</v>
      </c>
      <c r="C2348" s="15" t="s">
        <v>1872</v>
      </c>
      <c r="D2348" s="5">
        <v>500</v>
      </c>
      <c r="E2348" s="101">
        <v>8941359</v>
      </c>
      <c r="F2348" s="15" t="s">
        <v>349</v>
      </c>
      <c r="G2348" s="183" t="s">
        <v>1096</v>
      </c>
    </row>
    <row r="2349" spans="1:7" x14ac:dyDescent="0.2">
      <c r="A2349" s="100">
        <v>9469503</v>
      </c>
      <c r="B2349" s="15" t="s">
        <v>2993</v>
      </c>
      <c r="C2349" s="15" t="s">
        <v>1948</v>
      </c>
      <c r="D2349" s="5">
        <v>500</v>
      </c>
      <c r="E2349" s="101">
        <v>8941359</v>
      </c>
      <c r="F2349" s="15" t="s">
        <v>349</v>
      </c>
      <c r="G2349" s="183" t="s">
        <v>1096</v>
      </c>
    </row>
    <row r="2350" spans="1:7" x14ac:dyDescent="0.2">
      <c r="A2350" s="100">
        <v>9469992</v>
      </c>
      <c r="B2350" s="15" t="s">
        <v>2996</v>
      </c>
      <c r="C2350" s="15" t="s">
        <v>2997</v>
      </c>
      <c r="D2350" s="5">
        <v>500</v>
      </c>
      <c r="E2350" s="101">
        <v>8941359</v>
      </c>
      <c r="F2350" s="15" t="s">
        <v>349</v>
      </c>
      <c r="G2350" s="183" t="s">
        <v>1097</v>
      </c>
    </row>
    <row r="2351" spans="1:7" x14ac:dyDescent="0.2">
      <c r="A2351" s="100">
        <v>9469750</v>
      </c>
      <c r="B2351" s="15" t="s">
        <v>3004</v>
      </c>
      <c r="C2351" s="15" t="s">
        <v>3005</v>
      </c>
      <c r="D2351" s="5">
        <v>500</v>
      </c>
      <c r="E2351" s="101">
        <v>8941359</v>
      </c>
      <c r="F2351" s="15" t="s">
        <v>349</v>
      </c>
      <c r="G2351" s="183" t="s">
        <v>1102</v>
      </c>
    </row>
    <row r="2352" spans="1:7" x14ac:dyDescent="0.2">
      <c r="A2352" s="100">
        <v>9470098</v>
      </c>
      <c r="B2352" s="15" t="s">
        <v>3472</v>
      </c>
      <c r="C2352" s="15" t="s">
        <v>192</v>
      </c>
      <c r="D2352" s="5">
        <v>500</v>
      </c>
      <c r="E2352" s="101">
        <v>8941359</v>
      </c>
      <c r="F2352" s="15" t="s">
        <v>349</v>
      </c>
      <c r="G2352" s="183" t="s">
        <v>1100</v>
      </c>
    </row>
    <row r="2353" spans="1:7" x14ac:dyDescent="0.2">
      <c r="A2353" s="100">
        <v>9469495</v>
      </c>
      <c r="B2353" s="15" t="s">
        <v>3026</v>
      </c>
      <c r="C2353" s="15" t="s">
        <v>3027</v>
      </c>
      <c r="D2353" s="5">
        <v>500</v>
      </c>
      <c r="E2353" s="101">
        <v>8941359</v>
      </c>
      <c r="F2353" s="15" t="s">
        <v>349</v>
      </c>
      <c r="G2353" s="183" t="s">
        <v>1093</v>
      </c>
    </row>
    <row r="2354" spans="1:7" x14ac:dyDescent="0.2">
      <c r="A2354" s="100">
        <v>9465726</v>
      </c>
      <c r="B2354" s="15" t="s">
        <v>1727</v>
      </c>
      <c r="C2354" s="15" t="s">
        <v>1728</v>
      </c>
      <c r="D2354" s="5">
        <v>500</v>
      </c>
      <c r="E2354" s="101">
        <v>8941359</v>
      </c>
      <c r="F2354" s="15" t="s">
        <v>349</v>
      </c>
      <c r="G2354" s="183" t="s">
        <v>1100</v>
      </c>
    </row>
    <row r="2355" spans="1:7" x14ac:dyDescent="0.2">
      <c r="A2355" s="100">
        <v>9465725</v>
      </c>
      <c r="B2355" s="15" t="s">
        <v>1727</v>
      </c>
      <c r="C2355" s="15" t="s">
        <v>174</v>
      </c>
      <c r="D2355" s="5">
        <v>500</v>
      </c>
      <c r="E2355" s="101">
        <v>8941359</v>
      </c>
      <c r="F2355" s="15" t="s">
        <v>349</v>
      </c>
      <c r="G2355" s="183" t="s">
        <v>1100</v>
      </c>
    </row>
    <row r="2356" spans="1:7" x14ac:dyDescent="0.2">
      <c r="A2356" s="100">
        <v>9469081</v>
      </c>
      <c r="B2356" s="15" t="s">
        <v>3057</v>
      </c>
      <c r="C2356" s="15" t="s">
        <v>353</v>
      </c>
      <c r="D2356" s="5">
        <v>500</v>
      </c>
      <c r="E2356" s="101">
        <v>8941359</v>
      </c>
      <c r="F2356" s="15" t="s">
        <v>349</v>
      </c>
      <c r="G2356" s="183" t="s">
        <v>1096</v>
      </c>
    </row>
    <row r="2357" spans="1:7" x14ac:dyDescent="0.2">
      <c r="A2357" s="100">
        <v>9465551</v>
      </c>
      <c r="B2357" s="15" t="s">
        <v>1769</v>
      </c>
      <c r="C2357" s="15" t="s">
        <v>176</v>
      </c>
      <c r="D2357" s="5">
        <v>500</v>
      </c>
      <c r="E2357" s="101">
        <v>8941359</v>
      </c>
      <c r="F2357" s="15" t="s">
        <v>349</v>
      </c>
      <c r="G2357" s="183" t="s">
        <v>1097</v>
      </c>
    </row>
    <row r="2358" spans="1:7" x14ac:dyDescent="0.2">
      <c r="A2358" s="100">
        <v>9470449</v>
      </c>
      <c r="B2358" s="15" t="s">
        <v>3593</v>
      </c>
      <c r="C2358" s="15" t="s">
        <v>842</v>
      </c>
      <c r="D2358" s="5">
        <v>500</v>
      </c>
      <c r="E2358" s="101">
        <v>8941359</v>
      </c>
      <c r="F2358" s="15" t="s">
        <v>349</v>
      </c>
      <c r="G2358" s="183" t="s">
        <v>1097</v>
      </c>
    </row>
    <row r="2359" spans="1:7" x14ac:dyDescent="0.2">
      <c r="A2359" s="100">
        <v>9470383</v>
      </c>
      <c r="B2359" s="15" t="s">
        <v>3533</v>
      </c>
      <c r="C2359" s="15" t="s">
        <v>3461</v>
      </c>
      <c r="D2359" s="5">
        <v>500</v>
      </c>
      <c r="E2359" s="101">
        <v>8941359</v>
      </c>
      <c r="F2359" s="15" t="s">
        <v>349</v>
      </c>
      <c r="G2359" s="183" t="s">
        <v>1100</v>
      </c>
    </row>
    <row r="2360" spans="1:7" x14ac:dyDescent="0.2">
      <c r="A2360" s="100">
        <v>9470382</v>
      </c>
      <c r="B2360" s="15" t="s">
        <v>3533</v>
      </c>
      <c r="C2360" s="15" t="s">
        <v>185</v>
      </c>
      <c r="D2360" s="5">
        <v>500</v>
      </c>
      <c r="E2360" s="101">
        <v>8941359</v>
      </c>
      <c r="F2360" s="15" t="s">
        <v>349</v>
      </c>
      <c r="G2360" s="183" t="s">
        <v>1093</v>
      </c>
    </row>
    <row r="2361" spans="1:7" x14ac:dyDescent="0.2">
      <c r="A2361" s="100">
        <v>9470101</v>
      </c>
      <c r="B2361" s="15" t="s">
        <v>3534</v>
      </c>
      <c r="C2361" s="15" t="s">
        <v>3535</v>
      </c>
      <c r="D2361" s="5">
        <v>500</v>
      </c>
      <c r="E2361" s="101">
        <v>8941359</v>
      </c>
      <c r="F2361" s="15" t="s">
        <v>349</v>
      </c>
      <c r="G2361" s="183" t="s">
        <v>1096</v>
      </c>
    </row>
    <row r="2362" spans="1:7" x14ac:dyDescent="0.2">
      <c r="A2362" s="100">
        <v>9469053</v>
      </c>
      <c r="B2362" s="15" t="s">
        <v>2130</v>
      </c>
      <c r="C2362" s="15" t="s">
        <v>1745</v>
      </c>
      <c r="D2362" s="5">
        <v>500</v>
      </c>
      <c r="E2362" s="101">
        <v>8940549</v>
      </c>
      <c r="F2362" s="15" t="s">
        <v>225</v>
      </c>
      <c r="G2362" s="183" t="s">
        <v>1093</v>
      </c>
    </row>
    <row r="2363" spans="1:7" x14ac:dyDescent="0.2">
      <c r="A2363" s="100">
        <v>9460071</v>
      </c>
      <c r="B2363" s="15" t="s">
        <v>1177</v>
      </c>
      <c r="C2363" s="15" t="s">
        <v>1178</v>
      </c>
      <c r="D2363" s="5">
        <v>500</v>
      </c>
      <c r="E2363" s="101">
        <v>8940549</v>
      </c>
      <c r="F2363" s="15" t="s">
        <v>225</v>
      </c>
      <c r="G2363" s="183" t="s">
        <v>1104</v>
      </c>
    </row>
    <row r="2364" spans="1:7" x14ac:dyDescent="0.2">
      <c r="A2364" s="100">
        <v>9469271</v>
      </c>
      <c r="B2364" s="15" t="s">
        <v>2144</v>
      </c>
      <c r="C2364" s="15" t="s">
        <v>209</v>
      </c>
      <c r="D2364" s="5">
        <v>500</v>
      </c>
      <c r="E2364" s="101">
        <v>8940549</v>
      </c>
      <c r="F2364" s="15" t="s">
        <v>225</v>
      </c>
      <c r="G2364" s="183" t="s">
        <v>1097</v>
      </c>
    </row>
    <row r="2365" spans="1:7" x14ac:dyDescent="0.2">
      <c r="A2365" s="100">
        <v>9469052</v>
      </c>
      <c r="B2365" s="15" t="s">
        <v>2172</v>
      </c>
      <c r="C2365" s="15" t="s">
        <v>239</v>
      </c>
      <c r="D2365" s="5">
        <v>500</v>
      </c>
      <c r="E2365" s="101">
        <v>8940549</v>
      </c>
      <c r="F2365" s="15" t="s">
        <v>225</v>
      </c>
      <c r="G2365" s="183" t="s">
        <v>1100</v>
      </c>
    </row>
    <row r="2366" spans="1:7" x14ac:dyDescent="0.2">
      <c r="A2366" s="100">
        <v>9469842</v>
      </c>
      <c r="B2366" s="15" t="s">
        <v>2173</v>
      </c>
      <c r="C2366" s="15" t="s">
        <v>2069</v>
      </c>
      <c r="D2366" s="5">
        <v>500</v>
      </c>
      <c r="E2366" s="101">
        <v>8940549</v>
      </c>
      <c r="F2366" s="15" t="s">
        <v>225</v>
      </c>
      <c r="G2366" s="183" t="s">
        <v>1097</v>
      </c>
    </row>
    <row r="2367" spans="1:7" x14ac:dyDescent="0.2">
      <c r="A2367" s="100">
        <v>9469841</v>
      </c>
      <c r="B2367" s="15" t="s">
        <v>2173</v>
      </c>
      <c r="C2367" s="15" t="s">
        <v>174</v>
      </c>
      <c r="D2367" s="5">
        <v>500</v>
      </c>
      <c r="E2367" s="101">
        <v>8940549</v>
      </c>
      <c r="F2367" s="15" t="s">
        <v>225</v>
      </c>
      <c r="G2367" s="183" t="s">
        <v>1096</v>
      </c>
    </row>
    <row r="2368" spans="1:7" x14ac:dyDescent="0.2">
      <c r="A2368" s="100">
        <v>9469342</v>
      </c>
      <c r="B2368" s="15" t="s">
        <v>2176</v>
      </c>
      <c r="C2368" s="15" t="s">
        <v>511</v>
      </c>
      <c r="D2368" s="5">
        <v>500</v>
      </c>
      <c r="E2368" s="101">
        <v>8940549</v>
      </c>
      <c r="F2368" s="15" t="s">
        <v>225</v>
      </c>
      <c r="G2368" s="183" t="s">
        <v>1093</v>
      </c>
    </row>
    <row r="2369" spans="1:7" x14ac:dyDescent="0.2">
      <c r="A2369" s="100">
        <v>9469754</v>
      </c>
      <c r="B2369" s="15" t="s">
        <v>2188</v>
      </c>
      <c r="C2369" s="15" t="s">
        <v>266</v>
      </c>
      <c r="D2369" s="5">
        <v>500</v>
      </c>
      <c r="E2369" s="101">
        <v>8940549</v>
      </c>
      <c r="F2369" s="15" t="s">
        <v>225</v>
      </c>
      <c r="G2369" s="183" t="s">
        <v>1093</v>
      </c>
    </row>
    <row r="2370" spans="1:7" x14ac:dyDescent="0.2">
      <c r="A2370" s="100">
        <v>9465365</v>
      </c>
      <c r="B2370" s="15" t="s">
        <v>830</v>
      </c>
      <c r="C2370" s="15" t="s">
        <v>176</v>
      </c>
      <c r="D2370" s="5">
        <v>500</v>
      </c>
      <c r="E2370" s="101">
        <v>8940549</v>
      </c>
      <c r="F2370" s="15" t="s">
        <v>225</v>
      </c>
      <c r="G2370" s="183" t="s">
        <v>1108</v>
      </c>
    </row>
    <row r="2371" spans="1:7" x14ac:dyDescent="0.2">
      <c r="A2371" s="100">
        <v>9469132</v>
      </c>
      <c r="B2371" s="15" t="s">
        <v>2238</v>
      </c>
      <c r="C2371" s="15" t="s">
        <v>1978</v>
      </c>
      <c r="D2371" s="5">
        <v>500</v>
      </c>
      <c r="E2371" s="101">
        <v>8940549</v>
      </c>
      <c r="F2371" s="15" t="s">
        <v>225</v>
      </c>
      <c r="G2371" s="183" t="s">
        <v>1096</v>
      </c>
    </row>
    <row r="2372" spans="1:7" x14ac:dyDescent="0.2">
      <c r="A2372" s="100">
        <v>9469341</v>
      </c>
      <c r="B2372" s="15" t="s">
        <v>2246</v>
      </c>
      <c r="C2372" s="15" t="s">
        <v>447</v>
      </c>
      <c r="D2372" s="5">
        <v>500</v>
      </c>
      <c r="E2372" s="101">
        <v>8940549</v>
      </c>
      <c r="F2372" s="15" t="s">
        <v>225</v>
      </c>
      <c r="G2372" s="183" t="s">
        <v>1097</v>
      </c>
    </row>
    <row r="2373" spans="1:7" x14ac:dyDescent="0.2">
      <c r="A2373" s="100">
        <v>9462294</v>
      </c>
      <c r="B2373" s="15" t="s">
        <v>1000</v>
      </c>
      <c r="C2373" s="15" t="s">
        <v>189</v>
      </c>
      <c r="D2373" s="5">
        <v>526</v>
      </c>
      <c r="E2373" s="101">
        <v>8940549</v>
      </c>
      <c r="F2373" s="15" t="s">
        <v>225</v>
      </c>
      <c r="G2373" s="183" t="s">
        <v>1093</v>
      </c>
    </row>
    <row r="2374" spans="1:7" x14ac:dyDescent="0.2">
      <c r="A2374" s="100">
        <v>9470502</v>
      </c>
      <c r="B2374" s="15" t="s">
        <v>3634</v>
      </c>
      <c r="C2374" s="15" t="s">
        <v>3635</v>
      </c>
      <c r="D2374" s="5">
        <v>500</v>
      </c>
      <c r="E2374" s="101">
        <v>8940549</v>
      </c>
      <c r="F2374" s="15" t="s">
        <v>225</v>
      </c>
      <c r="G2374" s="183" t="s">
        <v>1091</v>
      </c>
    </row>
    <row r="2375" spans="1:7" x14ac:dyDescent="0.2">
      <c r="A2375" s="100">
        <v>9467654</v>
      </c>
      <c r="B2375" s="15" t="s">
        <v>847</v>
      </c>
      <c r="C2375" s="15" t="s">
        <v>1208</v>
      </c>
      <c r="D2375" s="5">
        <v>534</v>
      </c>
      <c r="E2375" s="101">
        <v>8940549</v>
      </c>
      <c r="F2375" s="15" t="s">
        <v>225</v>
      </c>
      <c r="G2375" s="183" t="s">
        <v>1093</v>
      </c>
    </row>
    <row r="2376" spans="1:7" x14ac:dyDescent="0.2">
      <c r="A2376" s="100">
        <v>9465314</v>
      </c>
      <c r="B2376" s="15" t="s">
        <v>847</v>
      </c>
      <c r="C2376" s="15" t="s">
        <v>1209</v>
      </c>
      <c r="D2376" s="5">
        <v>500</v>
      </c>
      <c r="E2376" s="101">
        <v>8940549</v>
      </c>
      <c r="F2376" s="15" t="s">
        <v>225</v>
      </c>
      <c r="G2376" s="183" t="s">
        <v>1091</v>
      </c>
    </row>
    <row r="2377" spans="1:7" x14ac:dyDescent="0.2">
      <c r="A2377" s="100">
        <v>9469975</v>
      </c>
      <c r="B2377" s="15" t="s">
        <v>2356</v>
      </c>
      <c r="C2377" s="15" t="s">
        <v>607</v>
      </c>
      <c r="D2377" s="5">
        <v>500</v>
      </c>
      <c r="E2377" s="101">
        <v>8940549</v>
      </c>
      <c r="F2377" s="15" t="s">
        <v>225</v>
      </c>
      <c r="G2377" s="183" t="s">
        <v>1093</v>
      </c>
    </row>
    <row r="2378" spans="1:7" x14ac:dyDescent="0.2">
      <c r="A2378" s="100">
        <v>9469974</v>
      </c>
      <c r="B2378" s="15" t="s">
        <v>2356</v>
      </c>
      <c r="C2378" s="15" t="s">
        <v>1036</v>
      </c>
      <c r="D2378" s="5">
        <v>500</v>
      </c>
      <c r="E2378" s="101">
        <v>8940549</v>
      </c>
      <c r="F2378" s="15" t="s">
        <v>225</v>
      </c>
      <c r="G2378" s="183" t="s">
        <v>1108</v>
      </c>
    </row>
    <row r="2379" spans="1:7" x14ac:dyDescent="0.2">
      <c r="A2379" s="100">
        <v>9469131</v>
      </c>
      <c r="B2379" s="15" t="s">
        <v>2356</v>
      </c>
      <c r="C2379" s="15" t="s">
        <v>1154</v>
      </c>
      <c r="D2379" s="5">
        <v>500</v>
      </c>
      <c r="E2379" s="101">
        <v>8940549</v>
      </c>
      <c r="F2379" s="15" t="s">
        <v>225</v>
      </c>
      <c r="G2379" s="183" t="s">
        <v>1097</v>
      </c>
    </row>
    <row r="2380" spans="1:7" x14ac:dyDescent="0.2">
      <c r="A2380" s="100">
        <v>9469573</v>
      </c>
      <c r="B2380" s="15" t="s">
        <v>2356</v>
      </c>
      <c r="C2380" s="15" t="s">
        <v>1994</v>
      </c>
      <c r="D2380" s="5">
        <v>500</v>
      </c>
      <c r="E2380" s="101">
        <v>8940549</v>
      </c>
      <c r="F2380" s="15" t="s">
        <v>225</v>
      </c>
      <c r="G2380" s="183" t="s">
        <v>1097</v>
      </c>
    </row>
    <row r="2381" spans="1:7" x14ac:dyDescent="0.2">
      <c r="A2381" s="100">
        <v>9464376</v>
      </c>
      <c r="B2381" s="15" t="s">
        <v>674</v>
      </c>
      <c r="C2381" s="15" t="s">
        <v>195</v>
      </c>
      <c r="D2381" s="5">
        <v>686</v>
      </c>
      <c r="E2381" s="101">
        <v>8940549</v>
      </c>
      <c r="F2381" s="15" t="s">
        <v>225</v>
      </c>
      <c r="G2381" s="183" t="s">
        <v>1091</v>
      </c>
    </row>
    <row r="2382" spans="1:7" x14ac:dyDescent="0.2">
      <c r="A2382" s="100">
        <v>9469065</v>
      </c>
      <c r="B2382" s="15" t="s">
        <v>2423</v>
      </c>
      <c r="C2382" s="15" t="s">
        <v>205</v>
      </c>
      <c r="D2382" s="5">
        <v>500</v>
      </c>
      <c r="E2382" s="101">
        <v>8940549</v>
      </c>
      <c r="F2382" s="15" t="s">
        <v>225</v>
      </c>
      <c r="G2382" s="183" t="s">
        <v>1100</v>
      </c>
    </row>
    <row r="2383" spans="1:7" x14ac:dyDescent="0.2">
      <c r="A2383" s="100">
        <v>9470009</v>
      </c>
      <c r="B2383" s="15" t="s">
        <v>2423</v>
      </c>
      <c r="C2383" s="15" t="s">
        <v>272</v>
      </c>
      <c r="D2383" s="5">
        <v>500</v>
      </c>
      <c r="E2383" s="101">
        <v>8940549</v>
      </c>
      <c r="F2383" s="15" t="s">
        <v>225</v>
      </c>
      <c r="G2383" s="183" t="s">
        <v>1096</v>
      </c>
    </row>
    <row r="2384" spans="1:7" x14ac:dyDescent="0.2">
      <c r="A2384" s="100">
        <v>9469970</v>
      </c>
      <c r="B2384" s="15" t="s">
        <v>2452</v>
      </c>
      <c r="C2384" s="15" t="s">
        <v>2453</v>
      </c>
      <c r="D2384" s="5">
        <v>500</v>
      </c>
      <c r="E2384" s="101">
        <v>8940549</v>
      </c>
      <c r="F2384" s="15" t="s">
        <v>225</v>
      </c>
      <c r="G2384" s="183" t="s">
        <v>1096</v>
      </c>
    </row>
    <row r="2385" spans="1:7" x14ac:dyDescent="0.2">
      <c r="A2385" s="100">
        <v>9465512</v>
      </c>
      <c r="B2385" s="15" t="s">
        <v>855</v>
      </c>
      <c r="C2385" s="15" t="s">
        <v>176</v>
      </c>
      <c r="D2385" s="5">
        <v>500</v>
      </c>
      <c r="E2385" s="101">
        <v>8940549</v>
      </c>
      <c r="F2385" s="15" t="s">
        <v>225</v>
      </c>
      <c r="G2385" s="183" t="s">
        <v>1106</v>
      </c>
    </row>
    <row r="2386" spans="1:7" x14ac:dyDescent="0.2">
      <c r="A2386" s="100">
        <v>9465427</v>
      </c>
      <c r="B2386" s="15" t="s">
        <v>1022</v>
      </c>
      <c r="C2386" s="15" t="s">
        <v>176</v>
      </c>
      <c r="D2386" s="5">
        <v>669</v>
      </c>
      <c r="E2386" s="101">
        <v>8940549</v>
      </c>
      <c r="F2386" s="15" t="s">
        <v>225</v>
      </c>
      <c r="G2386" s="183" t="s">
        <v>1093</v>
      </c>
    </row>
    <row r="2387" spans="1:7" x14ac:dyDescent="0.2">
      <c r="A2387" s="100">
        <v>9469620</v>
      </c>
      <c r="B2387" s="15" t="s">
        <v>2474</v>
      </c>
      <c r="C2387" s="15" t="s">
        <v>607</v>
      </c>
      <c r="D2387" s="5">
        <v>500</v>
      </c>
      <c r="E2387" s="101">
        <v>8940549</v>
      </c>
      <c r="F2387" s="15" t="s">
        <v>225</v>
      </c>
      <c r="G2387" s="183" t="s">
        <v>1100</v>
      </c>
    </row>
    <row r="2388" spans="1:7" x14ac:dyDescent="0.2">
      <c r="A2388" s="100">
        <v>9470256</v>
      </c>
      <c r="B2388" s="15" t="s">
        <v>2474</v>
      </c>
      <c r="C2388" s="15" t="s">
        <v>778</v>
      </c>
      <c r="D2388" s="5">
        <v>500</v>
      </c>
      <c r="E2388" s="101">
        <v>8940549</v>
      </c>
      <c r="F2388" s="15" t="s">
        <v>225</v>
      </c>
      <c r="G2388" s="183" t="s">
        <v>1096</v>
      </c>
    </row>
    <row r="2389" spans="1:7" x14ac:dyDescent="0.2">
      <c r="A2389" s="100">
        <v>9467655</v>
      </c>
      <c r="B2389" s="15" t="s">
        <v>677</v>
      </c>
      <c r="C2389" s="15" t="s">
        <v>860</v>
      </c>
      <c r="D2389" s="5">
        <v>607</v>
      </c>
      <c r="E2389" s="101">
        <v>8940549</v>
      </c>
      <c r="F2389" s="15" t="s">
        <v>225</v>
      </c>
      <c r="G2389" s="183" t="s">
        <v>1093</v>
      </c>
    </row>
    <row r="2390" spans="1:7" x14ac:dyDescent="0.2">
      <c r="A2390" s="100">
        <v>9469075</v>
      </c>
      <c r="B2390" s="15" t="s">
        <v>2521</v>
      </c>
      <c r="C2390" s="15" t="s">
        <v>2050</v>
      </c>
      <c r="D2390" s="5">
        <v>500</v>
      </c>
      <c r="E2390" s="101">
        <v>8940549</v>
      </c>
      <c r="F2390" s="15" t="s">
        <v>225</v>
      </c>
      <c r="G2390" s="183" t="s">
        <v>1097</v>
      </c>
    </row>
    <row r="2391" spans="1:7" x14ac:dyDescent="0.2">
      <c r="A2391" s="100">
        <v>9459950</v>
      </c>
      <c r="B2391" s="15" t="s">
        <v>534</v>
      </c>
      <c r="C2391" s="15" t="s">
        <v>535</v>
      </c>
      <c r="D2391" s="5">
        <v>611</v>
      </c>
      <c r="E2391" s="101">
        <v>8940549</v>
      </c>
      <c r="F2391" s="15" t="s">
        <v>225</v>
      </c>
      <c r="G2391" s="183" t="s">
        <v>1108</v>
      </c>
    </row>
    <row r="2392" spans="1:7" x14ac:dyDescent="0.2">
      <c r="A2392" s="100">
        <v>9466150</v>
      </c>
      <c r="B2392" s="15" t="s">
        <v>950</v>
      </c>
      <c r="C2392" s="15" t="s">
        <v>542</v>
      </c>
      <c r="D2392" s="5">
        <v>500</v>
      </c>
      <c r="E2392" s="101">
        <v>8940549</v>
      </c>
      <c r="F2392" s="15" t="s">
        <v>225</v>
      </c>
      <c r="G2392" s="183" t="s">
        <v>1091</v>
      </c>
    </row>
    <row r="2393" spans="1:7" x14ac:dyDescent="0.2">
      <c r="A2393" s="100">
        <v>9468081</v>
      </c>
      <c r="B2393" s="15" t="s">
        <v>1863</v>
      </c>
      <c r="C2393" s="15" t="s">
        <v>286</v>
      </c>
      <c r="D2393" s="5">
        <v>500</v>
      </c>
      <c r="E2393" s="101">
        <v>8940549</v>
      </c>
      <c r="F2393" s="15" t="s">
        <v>225</v>
      </c>
      <c r="G2393" s="183" t="s">
        <v>1093</v>
      </c>
    </row>
    <row r="2394" spans="1:7" x14ac:dyDescent="0.2">
      <c r="A2394" s="100">
        <v>9469755</v>
      </c>
      <c r="B2394" s="15" t="s">
        <v>2643</v>
      </c>
      <c r="C2394" s="15" t="s">
        <v>184</v>
      </c>
      <c r="D2394" s="5">
        <v>500</v>
      </c>
      <c r="E2394" s="101">
        <v>8940549</v>
      </c>
      <c r="F2394" s="15" t="s">
        <v>225</v>
      </c>
      <c r="G2394" s="183" t="s">
        <v>1104</v>
      </c>
    </row>
    <row r="2395" spans="1:7" x14ac:dyDescent="0.2">
      <c r="A2395" s="100">
        <v>9467611</v>
      </c>
      <c r="B2395" s="15" t="s">
        <v>3362</v>
      </c>
      <c r="C2395" s="15" t="s">
        <v>189</v>
      </c>
      <c r="D2395" s="5">
        <v>500</v>
      </c>
      <c r="E2395" s="101">
        <v>8940549</v>
      </c>
      <c r="F2395" s="15" t="s">
        <v>225</v>
      </c>
      <c r="G2395" s="183" t="s">
        <v>1091</v>
      </c>
    </row>
    <row r="2396" spans="1:7" x14ac:dyDescent="0.2">
      <c r="A2396" s="100">
        <v>9469756</v>
      </c>
      <c r="B2396" s="15" t="s">
        <v>2708</v>
      </c>
      <c r="C2396" s="15" t="s">
        <v>297</v>
      </c>
      <c r="D2396" s="5">
        <v>500</v>
      </c>
      <c r="E2396" s="101">
        <v>8940549</v>
      </c>
      <c r="F2396" s="15" t="s">
        <v>225</v>
      </c>
      <c r="G2396" s="183" t="s">
        <v>1091</v>
      </c>
    </row>
    <row r="2397" spans="1:7" x14ac:dyDescent="0.2">
      <c r="A2397" s="100">
        <v>9456924</v>
      </c>
      <c r="B2397" s="15" t="s">
        <v>2717</v>
      </c>
      <c r="C2397" s="15" t="s">
        <v>287</v>
      </c>
      <c r="D2397" s="5">
        <v>627</v>
      </c>
      <c r="E2397" s="101">
        <v>8940549</v>
      </c>
      <c r="F2397" s="15" t="s">
        <v>225</v>
      </c>
      <c r="G2397" s="183" t="s">
        <v>1114</v>
      </c>
    </row>
    <row r="2398" spans="1:7" x14ac:dyDescent="0.2">
      <c r="A2398" s="100">
        <v>9462290</v>
      </c>
      <c r="B2398" s="15" t="s">
        <v>772</v>
      </c>
      <c r="C2398" s="15" t="s">
        <v>773</v>
      </c>
      <c r="D2398" s="5">
        <v>500</v>
      </c>
      <c r="E2398" s="101">
        <v>8940549</v>
      </c>
      <c r="F2398" s="15" t="s">
        <v>225</v>
      </c>
      <c r="G2398" s="183" t="s">
        <v>1104</v>
      </c>
    </row>
    <row r="2399" spans="1:7" x14ac:dyDescent="0.2">
      <c r="A2399" s="100">
        <v>9469551</v>
      </c>
      <c r="B2399" s="15" t="s">
        <v>2770</v>
      </c>
      <c r="C2399" s="15" t="s">
        <v>272</v>
      </c>
      <c r="D2399" s="5">
        <v>500</v>
      </c>
      <c r="E2399" s="101">
        <v>8940549</v>
      </c>
      <c r="F2399" s="15" t="s">
        <v>225</v>
      </c>
      <c r="G2399" s="183" t="s">
        <v>1104</v>
      </c>
    </row>
    <row r="2400" spans="1:7" x14ac:dyDescent="0.2">
      <c r="A2400" s="100">
        <v>9468813</v>
      </c>
      <c r="B2400" s="15" t="s">
        <v>3391</v>
      </c>
      <c r="C2400" s="15" t="s">
        <v>203</v>
      </c>
      <c r="D2400" s="5">
        <v>508</v>
      </c>
      <c r="E2400" s="101">
        <v>8940549</v>
      </c>
      <c r="F2400" s="15" t="s">
        <v>225</v>
      </c>
      <c r="G2400" s="183" t="s">
        <v>1096</v>
      </c>
    </row>
    <row r="2401" spans="1:7" x14ac:dyDescent="0.2">
      <c r="A2401" s="100">
        <v>9470257</v>
      </c>
      <c r="B2401" s="15" t="s">
        <v>2054</v>
      </c>
      <c r="C2401" s="15" t="s">
        <v>226</v>
      </c>
      <c r="D2401" s="5">
        <v>500</v>
      </c>
      <c r="E2401" s="101">
        <v>8940549</v>
      </c>
      <c r="F2401" s="15" t="s">
        <v>225</v>
      </c>
      <c r="G2401" s="183" t="s">
        <v>1097</v>
      </c>
    </row>
    <row r="2402" spans="1:7" x14ac:dyDescent="0.2">
      <c r="A2402" s="100">
        <v>9464787</v>
      </c>
      <c r="B2402" s="15" t="s">
        <v>720</v>
      </c>
      <c r="C2402" s="15" t="s">
        <v>206</v>
      </c>
      <c r="D2402" s="5">
        <v>541</v>
      </c>
      <c r="E2402" s="101">
        <v>8940549</v>
      </c>
      <c r="F2402" s="15" t="s">
        <v>225</v>
      </c>
      <c r="G2402" s="183" t="s">
        <v>1100</v>
      </c>
    </row>
    <row r="2403" spans="1:7" x14ac:dyDescent="0.2">
      <c r="A2403" s="100">
        <v>9467652</v>
      </c>
      <c r="B2403" s="15" t="s">
        <v>1299</v>
      </c>
      <c r="C2403" s="15" t="s">
        <v>1300</v>
      </c>
      <c r="D2403" s="5">
        <v>500</v>
      </c>
      <c r="E2403" s="101">
        <v>8940549</v>
      </c>
      <c r="F2403" s="15" t="s">
        <v>225</v>
      </c>
      <c r="G2403" s="183" t="s">
        <v>1104</v>
      </c>
    </row>
    <row r="2404" spans="1:7" x14ac:dyDescent="0.2">
      <c r="A2404" s="100">
        <v>9458917</v>
      </c>
      <c r="B2404" s="15" t="s">
        <v>2887</v>
      </c>
      <c r="C2404" s="15" t="s">
        <v>2455</v>
      </c>
      <c r="D2404" s="5">
        <v>500</v>
      </c>
      <c r="E2404" s="101">
        <v>8940549</v>
      </c>
      <c r="F2404" s="15" t="s">
        <v>225</v>
      </c>
      <c r="G2404" s="183" t="s">
        <v>1114</v>
      </c>
    </row>
    <row r="2405" spans="1:7" x14ac:dyDescent="0.2">
      <c r="A2405" s="100">
        <v>9469272</v>
      </c>
      <c r="B2405" s="15" t="s">
        <v>2905</v>
      </c>
      <c r="C2405" s="15" t="s">
        <v>281</v>
      </c>
      <c r="D2405" s="5">
        <v>500</v>
      </c>
      <c r="E2405" s="101">
        <v>8940549</v>
      </c>
      <c r="F2405" s="15" t="s">
        <v>225</v>
      </c>
      <c r="G2405" s="183" t="s">
        <v>1097</v>
      </c>
    </row>
    <row r="2406" spans="1:7" x14ac:dyDescent="0.2">
      <c r="A2406" s="100">
        <v>9469050</v>
      </c>
      <c r="B2406" s="15" t="s">
        <v>244</v>
      </c>
      <c r="C2406" s="15" t="s">
        <v>281</v>
      </c>
      <c r="D2406" s="5">
        <v>500</v>
      </c>
      <c r="E2406" s="101">
        <v>8940549</v>
      </c>
      <c r="F2406" s="15" t="s">
        <v>225</v>
      </c>
      <c r="G2406" s="183" t="s">
        <v>1100</v>
      </c>
    </row>
    <row r="2407" spans="1:7" x14ac:dyDescent="0.2">
      <c r="A2407" s="100">
        <v>9469840</v>
      </c>
      <c r="B2407" s="15" t="s">
        <v>2961</v>
      </c>
      <c r="C2407" s="15" t="s">
        <v>2962</v>
      </c>
      <c r="D2407" s="5">
        <v>500</v>
      </c>
      <c r="E2407" s="101">
        <v>8940549</v>
      </c>
      <c r="F2407" s="15" t="s">
        <v>225</v>
      </c>
      <c r="G2407" s="183" t="s">
        <v>1096</v>
      </c>
    </row>
    <row r="2408" spans="1:7" x14ac:dyDescent="0.2">
      <c r="A2408" s="100">
        <v>9467138</v>
      </c>
      <c r="B2408" s="15" t="s">
        <v>1701</v>
      </c>
      <c r="C2408" s="15" t="s">
        <v>187</v>
      </c>
      <c r="D2408" s="5">
        <v>500</v>
      </c>
      <c r="E2408" s="101">
        <v>8940549</v>
      </c>
      <c r="F2408" s="15" t="s">
        <v>225</v>
      </c>
      <c r="G2408" s="183" t="s">
        <v>1091</v>
      </c>
    </row>
    <row r="2409" spans="1:7" x14ac:dyDescent="0.2">
      <c r="A2409" s="100">
        <v>9469339</v>
      </c>
      <c r="B2409" s="15" t="s">
        <v>1701</v>
      </c>
      <c r="C2409" s="15" t="s">
        <v>202</v>
      </c>
      <c r="D2409" s="5">
        <v>500</v>
      </c>
      <c r="E2409" s="101">
        <v>8940549</v>
      </c>
      <c r="F2409" s="15" t="s">
        <v>225</v>
      </c>
      <c r="G2409" s="183" t="s">
        <v>1097</v>
      </c>
    </row>
    <row r="2410" spans="1:7" x14ac:dyDescent="0.2">
      <c r="A2410" s="100">
        <v>9469340</v>
      </c>
      <c r="B2410" s="15" t="s">
        <v>1701</v>
      </c>
      <c r="C2410" s="15" t="s">
        <v>282</v>
      </c>
      <c r="D2410" s="5">
        <v>500</v>
      </c>
      <c r="E2410" s="101">
        <v>8940549</v>
      </c>
      <c r="F2410" s="15" t="s">
        <v>225</v>
      </c>
      <c r="G2410" s="183" t="s">
        <v>1104</v>
      </c>
    </row>
    <row r="2411" spans="1:7" x14ac:dyDescent="0.2">
      <c r="A2411" s="100">
        <v>9467136</v>
      </c>
      <c r="B2411" s="15" t="s">
        <v>1318</v>
      </c>
      <c r="C2411" s="15" t="s">
        <v>300</v>
      </c>
      <c r="D2411" s="5">
        <v>500</v>
      </c>
      <c r="E2411" s="101">
        <v>8940549</v>
      </c>
      <c r="F2411" s="15" t="s">
        <v>225</v>
      </c>
      <c r="G2411" s="183" t="s">
        <v>1091</v>
      </c>
    </row>
    <row r="2412" spans="1:7" x14ac:dyDescent="0.2">
      <c r="A2412" s="100">
        <v>9470043</v>
      </c>
      <c r="B2412" s="15" t="s">
        <v>2987</v>
      </c>
      <c r="C2412" s="15" t="s">
        <v>175</v>
      </c>
      <c r="D2412" s="5">
        <v>500</v>
      </c>
      <c r="E2412" s="101">
        <v>8940549</v>
      </c>
      <c r="F2412" s="15" t="s">
        <v>225</v>
      </c>
      <c r="G2412" s="183" t="s">
        <v>1093</v>
      </c>
    </row>
    <row r="2413" spans="1:7" x14ac:dyDescent="0.2">
      <c r="A2413" s="100">
        <v>9469377</v>
      </c>
      <c r="B2413" s="15" t="s">
        <v>2990</v>
      </c>
      <c r="C2413" s="15" t="s">
        <v>174</v>
      </c>
      <c r="D2413" s="5">
        <v>500</v>
      </c>
      <c r="E2413" s="101">
        <v>8940549</v>
      </c>
      <c r="F2413" s="15" t="s">
        <v>225</v>
      </c>
      <c r="G2413" s="183" t="s">
        <v>1091</v>
      </c>
    </row>
    <row r="2414" spans="1:7" x14ac:dyDescent="0.2">
      <c r="A2414" s="100">
        <v>9469026</v>
      </c>
      <c r="B2414" s="15" t="s">
        <v>3023</v>
      </c>
      <c r="C2414" s="15" t="s">
        <v>3024</v>
      </c>
      <c r="D2414" s="5">
        <v>500</v>
      </c>
      <c r="E2414" s="101">
        <v>8940549</v>
      </c>
      <c r="F2414" s="15" t="s">
        <v>225</v>
      </c>
      <c r="G2414" s="183" t="s">
        <v>1093</v>
      </c>
    </row>
    <row r="2415" spans="1:7" x14ac:dyDescent="0.2">
      <c r="A2415" s="100">
        <v>9470575</v>
      </c>
      <c r="B2415" s="15" t="s">
        <v>3696</v>
      </c>
      <c r="C2415" s="15" t="s">
        <v>287</v>
      </c>
      <c r="D2415" s="5">
        <v>500</v>
      </c>
      <c r="E2415" s="101">
        <v>8940549</v>
      </c>
      <c r="F2415" s="15" t="s">
        <v>225</v>
      </c>
      <c r="G2415" s="183" t="s">
        <v>1104</v>
      </c>
    </row>
    <row r="2416" spans="1:7" x14ac:dyDescent="0.2">
      <c r="A2416" s="100">
        <v>9468792</v>
      </c>
      <c r="B2416" s="15" t="s">
        <v>2105</v>
      </c>
      <c r="C2416" s="15" t="s">
        <v>2106</v>
      </c>
      <c r="D2416" s="5">
        <v>508</v>
      </c>
      <c r="E2416" s="101">
        <v>8940549</v>
      </c>
      <c r="F2416" s="15" t="s">
        <v>225</v>
      </c>
      <c r="G2416" s="183" t="s">
        <v>1100</v>
      </c>
    </row>
    <row r="2417" spans="1:7" x14ac:dyDescent="0.2">
      <c r="A2417" s="100">
        <v>9461790</v>
      </c>
      <c r="B2417" s="15" t="s">
        <v>1913</v>
      </c>
      <c r="C2417" s="15" t="s">
        <v>531</v>
      </c>
      <c r="D2417" s="5">
        <v>500</v>
      </c>
      <c r="E2417" s="101">
        <v>8940549</v>
      </c>
      <c r="F2417" s="15" t="s">
        <v>225</v>
      </c>
      <c r="G2417" s="183" t="s">
        <v>1104</v>
      </c>
    </row>
    <row r="2418" spans="1:7" x14ac:dyDescent="0.2">
      <c r="A2418" s="100">
        <v>9458787</v>
      </c>
      <c r="B2418" s="15" t="s">
        <v>723</v>
      </c>
      <c r="C2418" s="15" t="s">
        <v>187</v>
      </c>
      <c r="D2418" s="5">
        <v>1093</v>
      </c>
      <c r="E2418" s="101">
        <v>8940549</v>
      </c>
      <c r="F2418" s="15" t="s">
        <v>225</v>
      </c>
      <c r="G2418" s="183" t="s">
        <v>1102</v>
      </c>
    </row>
    <row r="2419" spans="1:7" x14ac:dyDescent="0.2">
      <c r="A2419" s="100">
        <v>9469976</v>
      </c>
      <c r="B2419" s="15" t="s">
        <v>3066</v>
      </c>
      <c r="C2419" s="15" t="s">
        <v>278</v>
      </c>
      <c r="D2419" s="5">
        <v>500</v>
      </c>
      <c r="E2419" s="101">
        <v>8940549</v>
      </c>
      <c r="F2419" s="15" t="s">
        <v>225</v>
      </c>
      <c r="G2419" s="183" t="s">
        <v>1093</v>
      </c>
    </row>
    <row r="2420" spans="1:7" x14ac:dyDescent="0.2">
      <c r="A2420" s="100">
        <v>9466624</v>
      </c>
      <c r="B2420" s="15" t="s">
        <v>1158</v>
      </c>
      <c r="C2420" s="15" t="s">
        <v>247</v>
      </c>
      <c r="D2420" s="5">
        <v>541</v>
      </c>
      <c r="E2420" s="101">
        <v>8940549</v>
      </c>
      <c r="F2420" s="15" t="s">
        <v>225</v>
      </c>
      <c r="G2420" s="183" t="s">
        <v>1108</v>
      </c>
    </row>
    <row r="2421" spans="1:7" x14ac:dyDescent="0.2">
      <c r="A2421" s="100">
        <v>9458785</v>
      </c>
      <c r="B2421" s="15" t="s">
        <v>815</v>
      </c>
      <c r="C2421" s="15" t="s">
        <v>775</v>
      </c>
      <c r="D2421" s="5">
        <v>500</v>
      </c>
      <c r="E2421" s="101">
        <v>8940549</v>
      </c>
      <c r="F2421" s="15" t="s">
        <v>225</v>
      </c>
      <c r="G2421" s="183" t="s">
        <v>1114</v>
      </c>
    </row>
    <row r="2422" spans="1:7" x14ac:dyDescent="0.2">
      <c r="A2422" s="100">
        <v>9467135</v>
      </c>
      <c r="B2422" s="15" t="s">
        <v>1342</v>
      </c>
      <c r="C2422" s="15" t="s">
        <v>484</v>
      </c>
      <c r="D2422" s="5">
        <v>500</v>
      </c>
      <c r="E2422" s="101">
        <v>8940549</v>
      </c>
      <c r="F2422" s="15" t="s">
        <v>225</v>
      </c>
      <c r="G2422" s="183" t="s">
        <v>1091</v>
      </c>
    </row>
    <row r="2423" spans="1:7" x14ac:dyDescent="0.2">
      <c r="A2423" s="100">
        <v>9459024</v>
      </c>
      <c r="B2423" s="15" t="s">
        <v>644</v>
      </c>
      <c r="C2423" s="15" t="s">
        <v>205</v>
      </c>
      <c r="D2423" s="5">
        <v>500</v>
      </c>
      <c r="E2423" s="101">
        <v>8940549</v>
      </c>
      <c r="F2423" s="15" t="s">
        <v>225</v>
      </c>
      <c r="G2423" s="183" t="s">
        <v>1106</v>
      </c>
    </row>
    <row r="2424" spans="1:7" x14ac:dyDescent="0.2">
      <c r="A2424" s="100">
        <v>9460253</v>
      </c>
      <c r="B2424" s="15" t="s">
        <v>644</v>
      </c>
      <c r="C2424" s="15" t="s">
        <v>808</v>
      </c>
      <c r="D2424" s="5">
        <v>500</v>
      </c>
      <c r="E2424" s="101">
        <v>8940549</v>
      </c>
      <c r="F2424" s="15" t="s">
        <v>225</v>
      </c>
      <c r="G2424" s="183" t="s">
        <v>1104</v>
      </c>
    </row>
    <row r="2425" spans="1:7" x14ac:dyDescent="0.2">
      <c r="A2425" s="100">
        <v>9468508</v>
      </c>
      <c r="B2425" s="15" t="s">
        <v>2037</v>
      </c>
      <c r="C2425" s="15" t="s">
        <v>1657</v>
      </c>
      <c r="D2425" s="5">
        <v>500</v>
      </c>
      <c r="E2425" s="101">
        <v>8940549</v>
      </c>
      <c r="F2425" s="15" t="s">
        <v>225</v>
      </c>
      <c r="G2425" s="183" t="s">
        <v>1100</v>
      </c>
    </row>
    <row r="2426" spans="1:7" x14ac:dyDescent="0.2">
      <c r="A2426" s="100">
        <v>9465277</v>
      </c>
      <c r="B2426" s="15" t="s">
        <v>1355</v>
      </c>
      <c r="C2426" s="15" t="s">
        <v>765</v>
      </c>
      <c r="D2426" s="5">
        <v>500</v>
      </c>
      <c r="E2426" s="101">
        <v>8940096</v>
      </c>
      <c r="F2426" s="15" t="s">
        <v>267</v>
      </c>
      <c r="G2426" s="183" t="s">
        <v>1096</v>
      </c>
    </row>
    <row r="2427" spans="1:7" x14ac:dyDescent="0.2">
      <c r="A2427" s="100">
        <v>9468996</v>
      </c>
      <c r="B2427" s="15" t="s">
        <v>2147</v>
      </c>
      <c r="C2427" s="15" t="s">
        <v>272</v>
      </c>
      <c r="D2427" s="5">
        <v>500</v>
      </c>
      <c r="E2427" s="101">
        <v>8940096</v>
      </c>
      <c r="F2427" s="15" t="s">
        <v>267</v>
      </c>
      <c r="G2427" s="183" t="s">
        <v>1104</v>
      </c>
    </row>
    <row r="2428" spans="1:7" x14ac:dyDescent="0.2">
      <c r="A2428" s="100">
        <v>9468896</v>
      </c>
      <c r="B2428" s="15" t="s">
        <v>730</v>
      </c>
      <c r="C2428" s="15" t="s">
        <v>258</v>
      </c>
      <c r="D2428" s="5">
        <v>500</v>
      </c>
      <c r="E2428" s="101">
        <v>8940096</v>
      </c>
      <c r="F2428" s="15" t="s">
        <v>267</v>
      </c>
      <c r="G2428" s="183" t="s">
        <v>1096</v>
      </c>
    </row>
    <row r="2429" spans="1:7" x14ac:dyDescent="0.2">
      <c r="A2429" s="100">
        <v>9469801</v>
      </c>
      <c r="B2429" s="15" t="s">
        <v>2148</v>
      </c>
      <c r="C2429" s="15" t="s">
        <v>186</v>
      </c>
      <c r="D2429" s="5">
        <v>500</v>
      </c>
      <c r="E2429" s="101">
        <v>8940096</v>
      </c>
      <c r="F2429" s="15" t="s">
        <v>267</v>
      </c>
      <c r="G2429" s="183" t="s">
        <v>1106</v>
      </c>
    </row>
    <row r="2430" spans="1:7" x14ac:dyDescent="0.2">
      <c r="A2430" s="100">
        <v>9459228</v>
      </c>
      <c r="B2430" s="15" t="s">
        <v>269</v>
      </c>
      <c r="C2430" s="15" t="s">
        <v>705</v>
      </c>
      <c r="D2430" s="5">
        <v>1069</v>
      </c>
      <c r="E2430" s="101">
        <v>8940096</v>
      </c>
      <c r="F2430" s="15" t="s">
        <v>267</v>
      </c>
      <c r="G2430" s="183" t="s">
        <v>1108</v>
      </c>
    </row>
    <row r="2431" spans="1:7" x14ac:dyDescent="0.2">
      <c r="A2431" s="100">
        <v>9461451</v>
      </c>
      <c r="B2431" s="15" t="s">
        <v>468</v>
      </c>
      <c r="C2431" s="15" t="s">
        <v>370</v>
      </c>
      <c r="D2431" s="5">
        <v>661</v>
      </c>
      <c r="E2431" s="101">
        <v>8940096</v>
      </c>
      <c r="F2431" s="15" t="s">
        <v>267</v>
      </c>
      <c r="G2431" s="183" t="s">
        <v>1100</v>
      </c>
    </row>
    <row r="2432" spans="1:7" x14ac:dyDescent="0.2">
      <c r="A2432" s="100">
        <v>9461493</v>
      </c>
      <c r="B2432" s="15" t="s">
        <v>468</v>
      </c>
      <c r="C2432" s="15" t="s">
        <v>445</v>
      </c>
      <c r="D2432" s="5">
        <v>761</v>
      </c>
      <c r="E2432" s="101">
        <v>8940096</v>
      </c>
      <c r="F2432" s="15" t="s">
        <v>267</v>
      </c>
      <c r="G2432" s="183" t="s">
        <v>1106</v>
      </c>
    </row>
    <row r="2433" spans="1:7" x14ac:dyDescent="0.2">
      <c r="A2433" s="100">
        <v>9468897</v>
      </c>
      <c r="B2433" s="15" t="s">
        <v>2175</v>
      </c>
      <c r="C2433" s="15" t="s">
        <v>272</v>
      </c>
      <c r="D2433" s="5">
        <v>500</v>
      </c>
      <c r="E2433" s="101">
        <v>8940096</v>
      </c>
      <c r="F2433" s="15" t="s">
        <v>267</v>
      </c>
      <c r="G2433" s="183" t="s">
        <v>1093</v>
      </c>
    </row>
    <row r="2434" spans="1:7" x14ac:dyDescent="0.2">
      <c r="A2434" s="100">
        <v>9465428</v>
      </c>
      <c r="B2434" s="15" t="s">
        <v>1364</v>
      </c>
      <c r="C2434" s="15" t="s">
        <v>189</v>
      </c>
      <c r="D2434" s="5">
        <v>500</v>
      </c>
      <c r="E2434" s="101">
        <v>8940096</v>
      </c>
      <c r="F2434" s="15" t="s">
        <v>267</v>
      </c>
      <c r="G2434" s="183" t="s">
        <v>1104</v>
      </c>
    </row>
    <row r="2435" spans="1:7" x14ac:dyDescent="0.2">
      <c r="A2435" s="100">
        <v>9468114</v>
      </c>
      <c r="B2435" s="15" t="s">
        <v>1807</v>
      </c>
      <c r="C2435" s="15" t="s">
        <v>638</v>
      </c>
      <c r="D2435" s="5">
        <v>557</v>
      </c>
      <c r="E2435" s="101">
        <v>8940096</v>
      </c>
      <c r="F2435" s="15" t="s">
        <v>267</v>
      </c>
      <c r="G2435" s="183" t="s">
        <v>1114</v>
      </c>
    </row>
    <row r="2436" spans="1:7" x14ac:dyDescent="0.2">
      <c r="A2436" s="100">
        <v>9469895</v>
      </c>
      <c r="B2436" s="15" t="s">
        <v>2186</v>
      </c>
      <c r="C2436" s="15" t="s">
        <v>167</v>
      </c>
      <c r="D2436" s="5">
        <v>500</v>
      </c>
      <c r="E2436" s="101">
        <v>8940096</v>
      </c>
      <c r="F2436" s="15" t="s">
        <v>267</v>
      </c>
      <c r="G2436" s="183" t="s">
        <v>1097</v>
      </c>
    </row>
    <row r="2437" spans="1:7" x14ac:dyDescent="0.2">
      <c r="A2437" s="100">
        <v>7736309</v>
      </c>
      <c r="B2437" s="15" t="s">
        <v>2187</v>
      </c>
      <c r="C2437" s="15" t="s">
        <v>272</v>
      </c>
      <c r="D2437" s="5">
        <v>500</v>
      </c>
      <c r="E2437" s="101">
        <v>8940096</v>
      </c>
      <c r="F2437" s="15" t="s">
        <v>267</v>
      </c>
      <c r="G2437" s="183" t="s">
        <v>1093</v>
      </c>
    </row>
    <row r="2438" spans="1:7" x14ac:dyDescent="0.2">
      <c r="A2438" s="100">
        <v>9461244</v>
      </c>
      <c r="B2438" s="15" t="s">
        <v>829</v>
      </c>
      <c r="C2438" s="15" t="s">
        <v>539</v>
      </c>
      <c r="D2438" s="5">
        <v>560</v>
      </c>
      <c r="E2438" s="101">
        <v>8940096</v>
      </c>
      <c r="F2438" s="15" t="s">
        <v>267</v>
      </c>
      <c r="G2438" s="183" t="s">
        <v>1108</v>
      </c>
    </row>
    <row r="2439" spans="1:7" x14ac:dyDescent="0.2">
      <c r="A2439" s="100">
        <v>9466735</v>
      </c>
      <c r="B2439" s="15" t="s">
        <v>1367</v>
      </c>
      <c r="C2439" s="15" t="s">
        <v>1019</v>
      </c>
      <c r="D2439" s="5">
        <v>500</v>
      </c>
      <c r="E2439" s="101">
        <v>8940096</v>
      </c>
      <c r="F2439" s="15" t="s">
        <v>267</v>
      </c>
      <c r="G2439" s="183" t="s">
        <v>1093</v>
      </c>
    </row>
    <row r="2440" spans="1:7" x14ac:dyDescent="0.2">
      <c r="A2440" s="100">
        <v>9466200</v>
      </c>
      <c r="B2440" s="15" t="s">
        <v>930</v>
      </c>
      <c r="C2440" s="15" t="s">
        <v>311</v>
      </c>
      <c r="D2440" s="5">
        <v>500</v>
      </c>
      <c r="E2440" s="101">
        <v>8940096</v>
      </c>
      <c r="F2440" s="15" t="s">
        <v>267</v>
      </c>
      <c r="G2440" s="183" t="s">
        <v>1091</v>
      </c>
    </row>
    <row r="2441" spans="1:7" x14ac:dyDescent="0.2">
      <c r="A2441" s="100">
        <v>9469042</v>
      </c>
      <c r="B2441" s="15" t="s">
        <v>2201</v>
      </c>
      <c r="C2441" s="15" t="s">
        <v>245</v>
      </c>
      <c r="D2441" s="5">
        <v>500</v>
      </c>
      <c r="E2441" s="101">
        <v>8940096</v>
      </c>
      <c r="F2441" s="15" t="s">
        <v>267</v>
      </c>
      <c r="G2441" s="183" t="s">
        <v>1097</v>
      </c>
    </row>
    <row r="2442" spans="1:7" x14ac:dyDescent="0.2">
      <c r="A2442" s="100">
        <v>9468663</v>
      </c>
      <c r="B2442" s="15" t="s">
        <v>2067</v>
      </c>
      <c r="C2442" s="15" t="s">
        <v>1048</v>
      </c>
      <c r="D2442" s="5">
        <v>500</v>
      </c>
      <c r="E2442" s="101">
        <v>8940096</v>
      </c>
      <c r="F2442" s="15" t="s">
        <v>267</v>
      </c>
      <c r="G2442" s="183" t="s">
        <v>1100</v>
      </c>
    </row>
    <row r="2443" spans="1:7" x14ac:dyDescent="0.2">
      <c r="A2443" s="100">
        <v>9469082</v>
      </c>
      <c r="B2443" s="15" t="s">
        <v>2222</v>
      </c>
      <c r="C2443" s="15" t="s">
        <v>258</v>
      </c>
      <c r="D2443" s="5">
        <v>500</v>
      </c>
      <c r="E2443" s="101">
        <v>8940096</v>
      </c>
      <c r="F2443" s="15" t="s">
        <v>267</v>
      </c>
      <c r="G2443" s="183" t="s">
        <v>1091</v>
      </c>
    </row>
    <row r="2444" spans="1:7" x14ac:dyDescent="0.2">
      <c r="A2444" s="100">
        <v>9468898</v>
      </c>
      <c r="B2444" s="15" t="s">
        <v>2227</v>
      </c>
      <c r="C2444" s="15" t="s">
        <v>544</v>
      </c>
      <c r="D2444" s="5">
        <v>500</v>
      </c>
      <c r="E2444" s="101">
        <v>8940096</v>
      </c>
      <c r="F2444" s="15" t="s">
        <v>267</v>
      </c>
      <c r="G2444" s="183" t="s">
        <v>1097</v>
      </c>
    </row>
    <row r="2445" spans="1:7" x14ac:dyDescent="0.2">
      <c r="A2445" s="100">
        <v>9468899</v>
      </c>
      <c r="B2445" s="15" t="s">
        <v>2248</v>
      </c>
      <c r="C2445" s="15" t="s">
        <v>778</v>
      </c>
      <c r="D2445" s="5">
        <v>500</v>
      </c>
      <c r="E2445" s="101">
        <v>8940096</v>
      </c>
      <c r="F2445" s="15" t="s">
        <v>267</v>
      </c>
      <c r="G2445" s="183" t="s">
        <v>1097</v>
      </c>
    </row>
    <row r="2446" spans="1:7" x14ac:dyDescent="0.2">
      <c r="A2446" s="100">
        <v>9470203</v>
      </c>
      <c r="B2446" s="15" t="s">
        <v>2248</v>
      </c>
      <c r="C2446" s="15" t="s">
        <v>202</v>
      </c>
      <c r="D2446" s="5">
        <v>500</v>
      </c>
      <c r="E2446" s="101">
        <v>8940096</v>
      </c>
      <c r="F2446" s="15" t="s">
        <v>267</v>
      </c>
      <c r="G2446" s="183" t="s">
        <v>1100</v>
      </c>
    </row>
    <row r="2447" spans="1:7" x14ac:dyDescent="0.2">
      <c r="A2447" s="100">
        <v>9468994</v>
      </c>
      <c r="B2447" s="15" t="s">
        <v>2248</v>
      </c>
      <c r="C2447" s="15" t="s">
        <v>1552</v>
      </c>
      <c r="D2447" s="5">
        <v>500</v>
      </c>
      <c r="E2447" s="101">
        <v>8940096</v>
      </c>
      <c r="F2447" s="15" t="s">
        <v>267</v>
      </c>
      <c r="G2447" s="183" t="s">
        <v>1096</v>
      </c>
    </row>
    <row r="2448" spans="1:7" x14ac:dyDescent="0.2">
      <c r="A2448" s="100">
        <v>9469187</v>
      </c>
      <c r="B2448" s="15" t="s">
        <v>2249</v>
      </c>
      <c r="C2448" s="15" t="s">
        <v>2250</v>
      </c>
      <c r="D2448" s="5">
        <v>500</v>
      </c>
      <c r="E2448" s="101">
        <v>8940096</v>
      </c>
      <c r="F2448" s="15" t="s">
        <v>267</v>
      </c>
      <c r="G2448" s="183" t="s">
        <v>1104</v>
      </c>
    </row>
    <row r="2449" spans="1:7" x14ac:dyDescent="0.2">
      <c r="A2449" s="100">
        <v>9461785</v>
      </c>
      <c r="B2449" s="15" t="s">
        <v>740</v>
      </c>
      <c r="C2449" s="15" t="s">
        <v>202</v>
      </c>
      <c r="D2449" s="5">
        <v>500</v>
      </c>
      <c r="E2449" s="101">
        <v>8940096</v>
      </c>
      <c r="F2449" s="15" t="s">
        <v>267</v>
      </c>
      <c r="G2449" s="183" t="s">
        <v>1114</v>
      </c>
    </row>
    <row r="2450" spans="1:7" x14ac:dyDescent="0.2">
      <c r="A2450" s="100">
        <v>9466907</v>
      </c>
      <c r="B2450" s="15" t="s">
        <v>1393</v>
      </c>
      <c r="C2450" s="15" t="s">
        <v>164</v>
      </c>
      <c r="D2450" s="5">
        <v>500</v>
      </c>
      <c r="E2450" s="101">
        <v>8940096</v>
      </c>
      <c r="F2450" s="15" t="s">
        <v>267</v>
      </c>
      <c r="G2450" s="183" t="s">
        <v>1106</v>
      </c>
    </row>
    <row r="2451" spans="1:7" x14ac:dyDescent="0.2">
      <c r="A2451" s="100">
        <v>9466736</v>
      </c>
      <c r="B2451" s="15" t="s">
        <v>1396</v>
      </c>
      <c r="C2451" s="15" t="s">
        <v>205</v>
      </c>
      <c r="D2451" s="5">
        <v>506</v>
      </c>
      <c r="E2451" s="101">
        <v>8940096</v>
      </c>
      <c r="F2451" s="15" t="s">
        <v>267</v>
      </c>
      <c r="G2451" s="183" t="s">
        <v>1097</v>
      </c>
    </row>
    <row r="2452" spans="1:7" x14ac:dyDescent="0.2">
      <c r="A2452" s="100">
        <v>9458635</v>
      </c>
      <c r="B2452" s="15" t="s">
        <v>1397</v>
      </c>
      <c r="C2452" s="15" t="s">
        <v>1398</v>
      </c>
      <c r="D2452" s="5">
        <v>500</v>
      </c>
      <c r="E2452" s="101">
        <v>8940096</v>
      </c>
      <c r="F2452" s="15" t="s">
        <v>267</v>
      </c>
      <c r="G2452" s="183" t="s">
        <v>1106</v>
      </c>
    </row>
    <row r="2453" spans="1:7" x14ac:dyDescent="0.2">
      <c r="A2453" s="100">
        <v>9466738</v>
      </c>
      <c r="B2453" s="15" t="s">
        <v>1401</v>
      </c>
      <c r="C2453" s="15" t="s">
        <v>801</v>
      </c>
      <c r="D2453" s="5">
        <v>500</v>
      </c>
      <c r="E2453" s="101">
        <v>8940096</v>
      </c>
      <c r="F2453" s="15" t="s">
        <v>267</v>
      </c>
      <c r="G2453" s="183" t="s">
        <v>1097</v>
      </c>
    </row>
    <row r="2454" spans="1:7" x14ac:dyDescent="0.2">
      <c r="A2454" s="100">
        <v>9465456</v>
      </c>
      <c r="B2454" s="15" t="s">
        <v>1402</v>
      </c>
      <c r="C2454" s="15" t="s">
        <v>253</v>
      </c>
      <c r="D2454" s="5">
        <v>500</v>
      </c>
      <c r="E2454" s="101">
        <v>8940096</v>
      </c>
      <c r="F2454" s="15" t="s">
        <v>267</v>
      </c>
      <c r="G2454" s="183" t="s">
        <v>1093</v>
      </c>
    </row>
    <row r="2455" spans="1:7" x14ac:dyDescent="0.2">
      <c r="A2455" s="100">
        <v>9468900</v>
      </c>
      <c r="B2455" s="15" t="s">
        <v>2269</v>
      </c>
      <c r="C2455" s="15" t="s">
        <v>175</v>
      </c>
      <c r="D2455" s="5">
        <v>500</v>
      </c>
      <c r="E2455" s="101">
        <v>8940096</v>
      </c>
      <c r="F2455" s="15" t="s">
        <v>267</v>
      </c>
      <c r="G2455" s="183" t="s">
        <v>1100</v>
      </c>
    </row>
    <row r="2456" spans="1:7" x14ac:dyDescent="0.2">
      <c r="A2456" s="100">
        <v>9469950</v>
      </c>
      <c r="B2456" s="15" t="s">
        <v>2271</v>
      </c>
      <c r="C2456" s="15" t="s">
        <v>2272</v>
      </c>
      <c r="D2456" s="5">
        <v>500</v>
      </c>
      <c r="E2456" s="101">
        <v>8940096</v>
      </c>
      <c r="F2456" s="15" t="s">
        <v>267</v>
      </c>
      <c r="G2456" s="183" t="s">
        <v>1104</v>
      </c>
    </row>
    <row r="2457" spans="1:7" x14ac:dyDescent="0.2">
      <c r="A2457" s="100">
        <v>9468901</v>
      </c>
      <c r="B2457" s="15" t="s">
        <v>2277</v>
      </c>
      <c r="C2457" s="15" t="s">
        <v>257</v>
      </c>
      <c r="D2457" s="5">
        <v>500</v>
      </c>
      <c r="E2457" s="101">
        <v>8940096</v>
      </c>
      <c r="F2457" s="15" t="s">
        <v>267</v>
      </c>
      <c r="G2457" s="183" t="s">
        <v>1093</v>
      </c>
    </row>
    <row r="2458" spans="1:7" x14ac:dyDescent="0.2">
      <c r="A2458" s="100">
        <v>9466780</v>
      </c>
      <c r="B2458" s="15" t="s">
        <v>1407</v>
      </c>
      <c r="C2458" s="15" t="s">
        <v>1408</v>
      </c>
      <c r="D2458" s="5">
        <v>573</v>
      </c>
      <c r="E2458" s="101">
        <v>8940096</v>
      </c>
      <c r="F2458" s="15" t="s">
        <v>267</v>
      </c>
      <c r="G2458" s="183" t="s">
        <v>1093</v>
      </c>
    </row>
    <row r="2459" spans="1:7" x14ac:dyDescent="0.2">
      <c r="A2459" s="100">
        <v>9466779</v>
      </c>
      <c r="B2459" s="15" t="s">
        <v>1407</v>
      </c>
      <c r="C2459" s="15" t="s">
        <v>281</v>
      </c>
      <c r="D2459" s="5">
        <v>504</v>
      </c>
      <c r="E2459" s="101">
        <v>8940096</v>
      </c>
      <c r="F2459" s="15" t="s">
        <v>267</v>
      </c>
      <c r="G2459" s="183" t="s">
        <v>1097</v>
      </c>
    </row>
    <row r="2460" spans="1:7" x14ac:dyDescent="0.2">
      <c r="A2460" s="100">
        <v>9469118</v>
      </c>
      <c r="B2460" s="15" t="s">
        <v>2288</v>
      </c>
      <c r="C2460" s="15" t="s">
        <v>164</v>
      </c>
      <c r="D2460" s="5">
        <v>500</v>
      </c>
      <c r="E2460" s="101">
        <v>8940096</v>
      </c>
      <c r="F2460" s="15" t="s">
        <v>267</v>
      </c>
      <c r="G2460" s="183" t="s">
        <v>1100</v>
      </c>
    </row>
    <row r="2461" spans="1:7" x14ac:dyDescent="0.2">
      <c r="A2461" s="100">
        <v>9466930</v>
      </c>
      <c r="B2461" s="15" t="s">
        <v>1195</v>
      </c>
      <c r="C2461" s="15" t="s">
        <v>253</v>
      </c>
      <c r="D2461" s="5">
        <v>519</v>
      </c>
      <c r="E2461" s="101">
        <v>8940096</v>
      </c>
      <c r="F2461" s="15" t="s">
        <v>267</v>
      </c>
      <c r="G2461" s="183" t="s">
        <v>1104</v>
      </c>
    </row>
    <row r="2462" spans="1:7" x14ac:dyDescent="0.2">
      <c r="A2462" s="100">
        <v>9467675</v>
      </c>
      <c r="B2462" s="15" t="s">
        <v>1412</v>
      </c>
      <c r="C2462" s="15" t="s">
        <v>894</v>
      </c>
      <c r="D2462" s="5">
        <v>577</v>
      </c>
      <c r="E2462" s="101">
        <v>8940096</v>
      </c>
      <c r="F2462" s="15" t="s">
        <v>267</v>
      </c>
      <c r="G2462" s="183" t="s">
        <v>1097</v>
      </c>
    </row>
    <row r="2463" spans="1:7" x14ac:dyDescent="0.2">
      <c r="A2463" s="100">
        <v>9466740</v>
      </c>
      <c r="B2463" s="15" t="s">
        <v>1415</v>
      </c>
      <c r="C2463" s="15" t="s">
        <v>1416</v>
      </c>
      <c r="D2463" s="5">
        <v>500</v>
      </c>
      <c r="E2463" s="101">
        <v>8940096</v>
      </c>
      <c r="F2463" s="15" t="s">
        <v>267</v>
      </c>
      <c r="G2463" s="183" t="s">
        <v>1100</v>
      </c>
    </row>
    <row r="2464" spans="1:7" x14ac:dyDescent="0.2">
      <c r="A2464" s="100">
        <v>9468902</v>
      </c>
      <c r="B2464" s="15" t="s">
        <v>2299</v>
      </c>
      <c r="C2464" s="15" t="s">
        <v>205</v>
      </c>
      <c r="D2464" s="5">
        <v>500</v>
      </c>
      <c r="E2464" s="101">
        <v>8940096</v>
      </c>
      <c r="F2464" s="15" t="s">
        <v>267</v>
      </c>
      <c r="G2464" s="183" t="s">
        <v>1093</v>
      </c>
    </row>
    <row r="2465" spans="1:7" x14ac:dyDescent="0.2">
      <c r="A2465" s="100">
        <v>9468903</v>
      </c>
      <c r="B2465" s="15" t="s">
        <v>2302</v>
      </c>
      <c r="C2465" s="15" t="s">
        <v>175</v>
      </c>
      <c r="D2465" s="5">
        <v>500</v>
      </c>
      <c r="E2465" s="101">
        <v>8940096</v>
      </c>
      <c r="F2465" s="15" t="s">
        <v>267</v>
      </c>
      <c r="G2465" s="183" t="s">
        <v>1100</v>
      </c>
    </row>
    <row r="2466" spans="1:7" x14ac:dyDescent="0.2">
      <c r="A2466" s="100">
        <v>9470561</v>
      </c>
      <c r="B2466" s="15" t="s">
        <v>3633</v>
      </c>
      <c r="C2466" s="15" t="s">
        <v>310</v>
      </c>
      <c r="D2466" s="5">
        <v>500</v>
      </c>
      <c r="E2466" s="101">
        <v>8940096</v>
      </c>
      <c r="F2466" s="15" t="s">
        <v>267</v>
      </c>
      <c r="G2466" s="183" t="s">
        <v>1097</v>
      </c>
    </row>
    <row r="2467" spans="1:7" x14ac:dyDescent="0.2">
      <c r="A2467" s="100">
        <v>9468905</v>
      </c>
      <c r="B2467" s="15" t="s">
        <v>1198</v>
      </c>
      <c r="C2467" s="15" t="s">
        <v>532</v>
      </c>
      <c r="D2467" s="5">
        <v>500</v>
      </c>
      <c r="E2467" s="101">
        <v>8940096</v>
      </c>
      <c r="F2467" s="15" t="s">
        <v>267</v>
      </c>
      <c r="G2467" s="183" t="s">
        <v>1097</v>
      </c>
    </row>
    <row r="2468" spans="1:7" x14ac:dyDescent="0.2">
      <c r="A2468" s="100">
        <v>9466873</v>
      </c>
      <c r="B2468" s="15" t="s">
        <v>1198</v>
      </c>
      <c r="C2468" s="15" t="s">
        <v>710</v>
      </c>
      <c r="D2468" s="5">
        <v>500</v>
      </c>
      <c r="E2468" s="101">
        <v>8940096</v>
      </c>
      <c r="F2468" s="15" t="s">
        <v>267</v>
      </c>
      <c r="G2468" s="183" t="s">
        <v>1096</v>
      </c>
    </row>
    <row r="2469" spans="1:7" x14ac:dyDescent="0.2">
      <c r="A2469" s="100">
        <v>9468904</v>
      </c>
      <c r="B2469" s="15" t="s">
        <v>1198</v>
      </c>
      <c r="C2469" s="15" t="s">
        <v>1501</v>
      </c>
      <c r="D2469" s="5">
        <v>500</v>
      </c>
      <c r="E2469" s="101">
        <v>8940096</v>
      </c>
      <c r="F2469" s="15" t="s">
        <v>267</v>
      </c>
      <c r="G2469" s="183" t="s">
        <v>1100</v>
      </c>
    </row>
    <row r="2470" spans="1:7" x14ac:dyDescent="0.2">
      <c r="A2470" s="100">
        <v>9466966</v>
      </c>
      <c r="B2470" s="15" t="s">
        <v>1420</v>
      </c>
      <c r="C2470" s="15" t="s">
        <v>1421</v>
      </c>
      <c r="D2470" s="5">
        <v>500</v>
      </c>
      <c r="E2470" s="101">
        <v>8940096</v>
      </c>
      <c r="F2470" s="15" t="s">
        <v>267</v>
      </c>
      <c r="G2470" s="183" t="s">
        <v>1104</v>
      </c>
    </row>
    <row r="2471" spans="1:7" x14ac:dyDescent="0.2">
      <c r="A2471" s="100">
        <v>9468906</v>
      </c>
      <c r="B2471" s="15" t="s">
        <v>2311</v>
      </c>
      <c r="C2471" s="15" t="s">
        <v>608</v>
      </c>
      <c r="D2471" s="5">
        <v>500</v>
      </c>
      <c r="E2471" s="101">
        <v>8940096</v>
      </c>
      <c r="F2471" s="15" t="s">
        <v>267</v>
      </c>
      <c r="G2471" s="183" t="s">
        <v>1093</v>
      </c>
    </row>
    <row r="2472" spans="1:7" x14ac:dyDescent="0.2">
      <c r="A2472" s="100">
        <v>9466742</v>
      </c>
      <c r="B2472" s="15" t="s">
        <v>1424</v>
      </c>
      <c r="C2472" s="15" t="s">
        <v>258</v>
      </c>
      <c r="D2472" s="5">
        <v>500</v>
      </c>
      <c r="E2472" s="101">
        <v>8940096</v>
      </c>
      <c r="F2472" s="15" t="s">
        <v>267</v>
      </c>
      <c r="G2472" s="183" t="s">
        <v>1104</v>
      </c>
    </row>
    <row r="2473" spans="1:7" x14ac:dyDescent="0.2">
      <c r="A2473" s="100">
        <v>9465747</v>
      </c>
      <c r="B2473" s="15" t="s">
        <v>1007</v>
      </c>
      <c r="C2473" s="15" t="s">
        <v>572</v>
      </c>
      <c r="D2473" s="5">
        <v>535</v>
      </c>
      <c r="E2473" s="101">
        <v>8940096</v>
      </c>
      <c r="F2473" s="15" t="s">
        <v>267</v>
      </c>
      <c r="G2473" s="183" t="s">
        <v>1096</v>
      </c>
    </row>
    <row r="2474" spans="1:7" x14ac:dyDescent="0.2">
      <c r="A2474" s="100">
        <v>9469958</v>
      </c>
      <c r="B2474" s="15" t="s">
        <v>2341</v>
      </c>
      <c r="C2474" s="15" t="s">
        <v>319</v>
      </c>
      <c r="D2474" s="5">
        <v>500</v>
      </c>
      <c r="E2474" s="101">
        <v>8940096</v>
      </c>
      <c r="F2474" s="15" t="s">
        <v>267</v>
      </c>
      <c r="G2474" s="183" t="s">
        <v>1096</v>
      </c>
    </row>
    <row r="2475" spans="1:7" x14ac:dyDescent="0.2">
      <c r="A2475" s="100">
        <v>9463917</v>
      </c>
      <c r="B2475" s="15" t="s">
        <v>1438</v>
      </c>
      <c r="C2475" s="15" t="s">
        <v>203</v>
      </c>
      <c r="D2475" s="5">
        <v>500</v>
      </c>
      <c r="E2475" s="101">
        <v>8940096</v>
      </c>
      <c r="F2475" s="15" t="s">
        <v>267</v>
      </c>
      <c r="G2475" s="183" t="s">
        <v>1108</v>
      </c>
    </row>
    <row r="2476" spans="1:7" x14ac:dyDescent="0.2">
      <c r="A2476" s="100">
        <v>9467556</v>
      </c>
      <c r="B2476" s="15" t="s">
        <v>1445</v>
      </c>
      <c r="C2476" s="15" t="s">
        <v>189</v>
      </c>
      <c r="D2476" s="5">
        <v>500</v>
      </c>
      <c r="E2476" s="101">
        <v>8940096</v>
      </c>
      <c r="F2476" s="15" t="s">
        <v>267</v>
      </c>
      <c r="G2476" s="183" t="s">
        <v>1097</v>
      </c>
    </row>
    <row r="2477" spans="1:7" x14ac:dyDescent="0.2">
      <c r="A2477" s="100">
        <v>9468907</v>
      </c>
      <c r="B2477" s="15" t="s">
        <v>2350</v>
      </c>
      <c r="C2477" s="15" t="s">
        <v>2351</v>
      </c>
      <c r="D2477" s="5">
        <v>500</v>
      </c>
      <c r="E2477" s="101">
        <v>8940096</v>
      </c>
      <c r="F2477" s="15" t="s">
        <v>267</v>
      </c>
      <c r="G2477" s="183" t="s">
        <v>1096</v>
      </c>
    </row>
    <row r="2478" spans="1:7" x14ac:dyDescent="0.2">
      <c r="A2478" s="100">
        <v>9466743</v>
      </c>
      <c r="B2478" s="15" t="s">
        <v>1446</v>
      </c>
      <c r="C2478" s="15" t="s">
        <v>206</v>
      </c>
      <c r="D2478" s="5">
        <v>500</v>
      </c>
      <c r="E2478" s="101">
        <v>8940096</v>
      </c>
      <c r="F2478" s="15" t="s">
        <v>267</v>
      </c>
      <c r="G2478" s="183" t="s">
        <v>1106</v>
      </c>
    </row>
    <row r="2479" spans="1:7" x14ac:dyDescent="0.2">
      <c r="A2479" s="100">
        <v>9468908</v>
      </c>
      <c r="B2479" s="15" t="s">
        <v>2352</v>
      </c>
      <c r="C2479" s="15" t="s">
        <v>384</v>
      </c>
      <c r="D2479" s="5">
        <v>500</v>
      </c>
      <c r="E2479" s="101">
        <v>8940096</v>
      </c>
      <c r="F2479" s="15" t="s">
        <v>267</v>
      </c>
      <c r="G2479" s="183" t="s">
        <v>1097</v>
      </c>
    </row>
    <row r="2480" spans="1:7" x14ac:dyDescent="0.2">
      <c r="A2480" s="100">
        <v>9468909</v>
      </c>
      <c r="B2480" s="15" t="s">
        <v>2353</v>
      </c>
      <c r="C2480" s="15" t="s">
        <v>178</v>
      </c>
      <c r="D2480" s="5">
        <v>500</v>
      </c>
      <c r="E2480" s="101">
        <v>8940096</v>
      </c>
      <c r="F2480" s="15" t="s">
        <v>267</v>
      </c>
      <c r="G2480" s="183" t="s">
        <v>1100</v>
      </c>
    </row>
    <row r="2481" spans="1:7" x14ac:dyDescent="0.2">
      <c r="A2481" s="100">
        <v>9469000</v>
      </c>
      <c r="B2481" s="15" t="s">
        <v>2357</v>
      </c>
      <c r="C2481" s="15" t="s">
        <v>867</v>
      </c>
      <c r="D2481" s="5">
        <v>500</v>
      </c>
      <c r="E2481" s="101">
        <v>8940096</v>
      </c>
      <c r="F2481" s="15" t="s">
        <v>267</v>
      </c>
      <c r="G2481" s="183" t="s">
        <v>1097</v>
      </c>
    </row>
    <row r="2482" spans="1:7" x14ac:dyDescent="0.2">
      <c r="A2482" s="100">
        <v>9461647</v>
      </c>
      <c r="B2482" s="15" t="s">
        <v>508</v>
      </c>
      <c r="C2482" s="15" t="s">
        <v>514</v>
      </c>
      <c r="D2482" s="5">
        <v>1002</v>
      </c>
      <c r="E2482" s="101">
        <v>8940096</v>
      </c>
      <c r="F2482" s="15" t="s">
        <v>267</v>
      </c>
      <c r="G2482" s="183" t="s">
        <v>1132</v>
      </c>
    </row>
    <row r="2483" spans="1:7" x14ac:dyDescent="0.2">
      <c r="A2483" s="100">
        <v>9461213</v>
      </c>
      <c r="B2483" s="15" t="s">
        <v>1454</v>
      </c>
      <c r="C2483" s="15" t="s">
        <v>310</v>
      </c>
      <c r="D2483" s="5">
        <v>500</v>
      </c>
      <c r="E2483" s="101">
        <v>8940096</v>
      </c>
      <c r="F2483" s="15" t="s">
        <v>267</v>
      </c>
      <c r="G2483" s="183" t="s">
        <v>1108</v>
      </c>
    </row>
    <row r="2484" spans="1:7" x14ac:dyDescent="0.2">
      <c r="A2484" s="100">
        <v>9463929</v>
      </c>
      <c r="B2484" s="15" t="s">
        <v>670</v>
      </c>
      <c r="C2484" s="15" t="s">
        <v>164</v>
      </c>
      <c r="D2484" s="5">
        <v>1090</v>
      </c>
      <c r="E2484" s="101">
        <v>8940096</v>
      </c>
      <c r="F2484" s="15" t="s">
        <v>267</v>
      </c>
      <c r="G2484" s="183" t="s">
        <v>1091</v>
      </c>
    </row>
    <row r="2485" spans="1:7" x14ac:dyDescent="0.2">
      <c r="A2485" s="100">
        <v>9467606</v>
      </c>
      <c r="B2485" s="15" t="s">
        <v>670</v>
      </c>
      <c r="C2485" s="15" t="s">
        <v>1460</v>
      </c>
      <c r="D2485" s="5">
        <v>500</v>
      </c>
      <c r="E2485" s="101">
        <v>8940096</v>
      </c>
      <c r="F2485" s="15" t="s">
        <v>267</v>
      </c>
      <c r="G2485" s="183" t="s">
        <v>1097</v>
      </c>
    </row>
    <row r="2486" spans="1:7" x14ac:dyDescent="0.2">
      <c r="A2486" s="100">
        <v>9469287</v>
      </c>
      <c r="B2486" s="15" t="s">
        <v>2369</v>
      </c>
      <c r="C2486" s="15" t="s">
        <v>272</v>
      </c>
      <c r="D2486" s="5">
        <v>500</v>
      </c>
      <c r="E2486" s="101">
        <v>8940096</v>
      </c>
      <c r="F2486" s="15" t="s">
        <v>267</v>
      </c>
      <c r="G2486" s="183" t="s">
        <v>1093</v>
      </c>
    </row>
    <row r="2487" spans="1:7" x14ac:dyDescent="0.2">
      <c r="A2487" s="100">
        <v>9469111</v>
      </c>
      <c r="B2487" s="15" t="s">
        <v>2372</v>
      </c>
      <c r="C2487" s="15" t="s">
        <v>2373</v>
      </c>
      <c r="D2487" s="5">
        <v>500</v>
      </c>
      <c r="E2487" s="101">
        <v>8940096</v>
      </c>
      <c r="F2487" s="15" t="s">
        <v>267</v>
      </c>
      <c r="G2487" s="183" t="s">
        <v>1100</v>
      </c>
    </row>
    <row r="2488" spans="1:7" x14ac:dyDescent="0.2">
      <c r="A2488" s="100">
        <v>9468910</v>
      </c>
      <c r="B2488" s="15" t="s">
        <v>2378</v>
      </c>
      <c r="C2488" s="15" t="s">
        <v>543</v>
      </c>
      <c r="D2488" s="5">
        <v>500</v>
      </c>
      <c r="E2488" s="101">
        <v>8940096</v>
      </c>
      <c r="F2488" s="15" t="s">
        <v>267</v>
      </c>
      <c r="G2488" s="183" t="s">
        <v>1100</v>
      </c>
    </row>
    <row r="2489" spans="1:7" x14ac:dyDescent="0.2">
      <c r="A2489" s="100">
        <v>9466782</v>
      </c>
      <c r="B2489" s="15" t="s">
        <v>1465</v>
      </c>
      <c r="C2489" s="15" t="s">
        <v>307</v>
      </c>
      <c r="D2489" s="5">
        <v>500</v>
      </c>
      <c r="E2489" s="101">
        <v>8940096</v>
      </c>
      <c r="F2489" s="15" t="s">
        <v>267</v>
      </c>
      <c r="G2489" s="183" t="s">
        <v>1093</v>
      </c>
    </row>
    <row r="2490" spans="1:7" x14ac:dyDescent="0.2">
      <c r="A2490" s="100">
        <v>9469110</v>
      </c>
      <c r="B2490" s="15" t="s">
        <v>2379</v>
      </c>
      <c r="C2490" s="15" t="s">
        <v>233</v>
      </c>
      <c r="D2490" s="5">
        <v>500</v>
      </c>
      <c r="E2490" s="101">
        <v>8940096</v>
      </c>
      <c r="F2490" s="15" t="s">
        <v>267</v>
      </c>
      <c r="G2490" s="183" t="s">
        <v>1091</v>
      </c>
    </row>
    <row r="2491" spans="1:7" x14ac:dyDescent="0.2">
      <c r="A2491" s="100">
        <v>9463772</v>
      </c>
      <c r="B2491" s="15" t="s">
        <v>749</v>
      </c>
      <c r="C2491" s="15" t="s">
        <v>372</v>
      </c>
      <c r="D2491" s="5">
        <v>500</v>
      </c>
      <c r="E2491" s="101">
        <v>8940096</v>
      </c>
      <c r="F2491" s="15" t="s">
        <v>267</v>
      </c>
      <c r="G2491" s="183" t="s">
        <v>1100</v>
      </c>
    </row>
    <row r="2492" spans="1:7" x14ac:dyDescent="0.2">
      <c r="A2492" s="100">
        <v>9466744</v>
      </c>
      <c r="B2492" s="15" t="s">
        <v>1466</v>
      </c>
      <c r="C2492" s="15" t="s">
        <v>354</v>
      </c>
      <c r="D2492" s="5">
        <v>500</v>
      </c>
      <c r="E2492" s="101">
        <v>8940096</v>
      </c>
      <c r="F2492" s="15" t="s">
        <v>267</v>
      </c>
      <c r="G2492" s="183" t="s">
        <v>1091</v>
      </c>
    </row>
    <row r="2493" spans="1:7" x14ac:dyDescent="0.2">
      <c r="A2493" s="100">
        <v>9469136</v>
      </c>
      <c r="B2493" s="15" t="s">
        <v>2388</v>
      </c>
      <c r="C2493" s="15" t="s">
        <v>2389</v>
      </c>
      <c r="D2493" s="5">
        <v>500</v>
      </c>
      <c r="E2493" s="101">
        <v>8940096</v>
      </c>
      <c r="F2493" s="15" t="s">
        <v>267</v>
      </c>
      <c r="G2493" s="183" t="s">
        <v>1097</v>
      </c>
    </row>
    <row r="2494" spans="1:7" x14ac:dyDescent="0.2">
      <c r="A2494" s="100">
        <v>9463773</v>
      </c>
      <c r="B2494" s="15" t="s">
        <v>2404</v>
      </c>
      <c r="C2494" s="15" t="s">
        <v>2405</v>
      </c>
      <c r="D2494" s="5">
        <v>500</v>
      </c>
      <c r="E2494" s="101">
        <v>8940096</v>
      </c>
      <c r="F2494" s="15" t="s">
        <v>267</v>
      </c>
      <c r="G2494" s="183" t="s">
        <v>1100</v>
      </c>
    </row>
    <row r="2495" spans="1:7" x14ac:dyDescent="0.2">
      <c r="A2495" s="100">
        <v>9469040</v>
      </c>
      <c r="B2495" s="15" t="s">
        <v>2408</v>
      </c>
      <c r="C2495" s="15" t="s">
        <v>1416</v>
      </c>
      <c r="D2495" s="5">
        <v>500</v>
      </c>
      <c r="E2495" s="101">
        <v>8940096</v>
      </c>
      <c r="F2495" s="15" t="s">
        <v>267</v>
      </c>
      <c r="G2495" s="183" t="s">
        <v>1097</v>
      </c>
    </row>
    <row r="2496" spans="1:7" x14ac:dyDescent="0.2">
      <c r="A2496" s="100">
        <v>9466745</v>
      </c>
      <c r="B2496" s="15" t="s">
        <v>1480</v>
      </c>
      <c r="C2496" s="15" t="s">
        <v>176</v>
      </c>
      <c r="D2496" s="5">
        <v>500</v>
      </c>
      <c r="E2496" s="101">
        <v>8940096</v>
      </c>
      <c r="F2496" s="15" t="s">
        <v>267</v>
      </c>
      <c r="G2496" s="183" t="s">
        <v>1093</v>
      </c>
    </row>
    <row r="2497" spans="1:7" x14ac:dyDescent="0.2">
      <c r="A2497" s="100">
        <v>9469545</v>
      </c>
      <c r="B2497" s="15" t="s">
        <v>2417</v>
      </c>
      <c r="C2497" s="15" t="s">
        <v>750</v>
      </c>
      <c r="D2497" s="5">
        <v>500</v>
      </c>
      <c r="E2497" s="101">
        <v>8940096</v>
      </c>
      <c r="F2497" s="15" t="s">
        <v>267</v>
      </c>
      <c r="G2497" s="183" t="s">
        <v>1100</v>
      </c>
    </row>
    <row r="2498" spans="1:7" x14ac:dyDescent="0.2">
      <c r="A2498" s="100">
        <v>9466783</v>
      </c>
      <c r="B2498" s="15" t="s">
        <v>1486</v>
      </c>
      <c r="C2498" s="15" t="s">
        <v>1487</v>
      </c>
      <c r="D2498" s="5">
        <v>500</v>
      </c>
      <c r="E2498" s="101">
        <v>8940096</v>
      </c>
      <c r="F2498" s="15" t="s">
        <v>267</v>
      </c>
      <c r="G2498" s="183" t="s">
        <v>1104</v>
      </c>
    </row>
    <row r="2499" spans="1:7" x14ac:dyDescent="0.2">
      <c r="A2499" s="100">
        <v>9466906</v>
      </c>
      <c r="B2499" s="15" t="s">
        <v>1491</v>
      </c>
      <c r="C2499" s="15" t="s">
        <v>176</v>
      </c>
      <c r="D2499" s="5">
        <v>500</v>
      </c>
      <c r="E2499" s="101">
        <v>8940096</v>
      </c>
      <c r="F2499" s="15" t="s">
        <v>267</v>
      </c>
      <c r="G2499" s="183" t="s">
        <v>1093</v>
      </c>
    </row>
    <row r="2500" spans="1:7" x14ac:dyDescent="0.2">
      <c r="A2500" s="100">
        <v>9468912</v>
      </c>
      <c r="B2500" s="15" t="s">
        <v>1491</v>
      </c>
      <c r="C2500" s="15" t="s">
        <v>210</v>
      </c>
      <c r="D2500" s="5">
        <v>500</v>
      </c>
      <c r="E2500" s="101">
        <v>8940096</v>
      </c>
      <c r="F2500" s="15" t="s">
        <v>267</v>
      </c>
      <c r="G2500" s="183" t="s">
        <v>1100</v>
      </c>
    </row>
    <row r="2501" spans="1:7" x14ac:dyDescent="0.2">
      <c r="A2501" s="100">
        <v>9469135</v>
      </c>
      <c r="B2501" s="15" t="s">
        <v>2436</v>
      </c>
      <c r="C2501" s="15" t="s">
        <v>253</v>
      </c>
      <c r="D2501" s="5">
        <v>500</v>
      </c>
      <c r="E2501" s="101">
        <v>8940096</v>
      </c>
      <c r="F2501" s="15" t="s">
        <v>267</v>
      </c>
      <c r="G2501" s="183" t="s">
        <v>1096</v>
      </c>
    </row>
    <row r="2502" spans="1:7" x14ac:dyDescent="0.2">
      <c r="A2502" s="100">
        <v>9467494</v>
      </c>
      <c r="B2502" s="15" t="s">
        <v>621</v>
      </c>
      <c r="C2502" s="15" t="s">
        <v>239</v>
      </c>
      <c r="D2502" s="5">
        <v>500</v>
      </c>
      <c r="E2502" s="101">
        <v>8940096</v>
      </c>
      <c r="F2502" s="15" t="s">
        <v>267</v>
      </c>
      <c r="G2502" s="183" t="s">
        <v>1093</v>
      </c>
    </row>
    <row r="2503" spans="1:7" x14ac:dyDescent="0.2">
      <c r="A2503" s="100">
        <v>9468913</v>
      </c>
      <c r="B2503" s="15" t="s">
        <v>2444</v>
      </c>
      <c r="C2503" s="15" t="s">
        <v>532</v>
      </c>
      <c r="D2503" s="5">
        <v>500</v>
      </c>
      <c r="E2503" s="101">
        <v>8940096</v>
      </c>
      <c r="F2503" s="15" t="s">
        <v>267</v>
      </c>
      <c r="G2503" s="183" t="s">
        <v>1097</v>
      </c>
    </row>
    <row r="2504" spans="1:7" x14ac:dyDescent="0.2">
      <c r="A2504" s="100">
        <v>9467506</v>
      </c>
      <c r="B2504" s="15" t="s">
        <v>1494</v>
      </c>
      <c r="C2504" s="15" t="s">
        <v>175</v>
      </c>
      <c r="D2504" s="5">
        <v>500</v>
      </c>
      <c r="E2504" s="101">
        <v>8940096</v>
      </c>
      <c r="F2504" s="15" t="s">
        <v>267</v>
      </c>
      <c r="G2504" s="183" t="s">
        <v>1104</v>
      </c>
    </row>
    <row r="2505" spans="1:7" x14ac:dyDescent="0.2">
      <c r="A2505" s="100">
        <v>9470378</v>
      </c>
      <c r="B2505" s="15" t="s">
        <v>3251</v>
      </c>
      <c r="C2505" s="15" t="s">
        <v>3252</v>
      </c>
      <c r="D2505" s="5">
        <v>500</v>
      </c>
      <c r="E2505" s="101">
        <v>8940096</v>
      </c>
      <c r="F2505" s="15" t="s">
        <v>267</v>
      </c>
      <c r="G2505" s="183" t="s">
        <v>1108</v>
      </c>
    </row>
    <row r="2506" spans="1:7" x14ac:dyDescent="0.2">
      <c r="A2506" s="100">
        <v>9468914</v>
      </c>
      <c r="B2506" s="15" t="s">
        <v>3254</v>
      </c>
      <c r="C2506" s="15" t="s">
        <v>205</v>
      </c>
      <c r="D2506" s="5">
        <v>500</v>
      </c>
      <c r="E2506" s="101">
        <v>8940096</v>
      </c>
      <c r="F2506" s="15" t="s">
        <v>267</v>
      </c>
      <c r="G2506" s="183" t="s">
        <v>1097</v>
      </c>
    </row>
    <row r="2507" spans="1:7" x14ac:dyDescent="0.2">
      <c r="A2507" s="100">
        <v>9469757</v>
      </c>
      <c r="B2507" s="15" t="s">
        <v>2461</v>
      </c>
      <c r="C2507" s="15" t="s">
        <v>183</v>
      </c>
      <c r="D2507" s="5">
        <v>500</v>
      </c>
      <c r="E2507" s="101">
        <v>8940096</v>
      </c>
      <c r="F2507" s="15" t="s">
        <v>267</v>
      </c>
      <c r="G2507" s="183" t="s">
        <v>1097</v>
      </c>
    </row>
    <row r="2508" spans="1:7" x14ac:dyDescent="0.2">
      <c r="A2508" s="100">
        <v>9468264</v>
      </c>
      <c r="B2508" s="15" t="s">
        <v>1941</v>
      </c>
      <c r="C2508" s="15" t="s">
        <v>1942</v>
      </c>
      <c r="D2508" s="5">
        <v>506</v>
      </c>
      <c r="E2508" s="101">
        <v>8940096</v>
      </c>
      <c r="F2508" s="15" t="s">
        <v>267</v>
      </c>
      <c r="G2508" s="183" t="s">
        <v>1097</v>
      </c>
    </row>
    <row r="2509" spans="1:7" x14ac:dyDescent="0.2">
      <c r="A2509" s="100">
        <v>9465445</v>
      </c>
      <c r="B2509" s="15" t="s">
        <v>1502</v>
      </c>
      <c r="C2509" s="15" t="s">
        <v>445</v>
      </c>
      <c r="D2509" s="5">
        <v>500</v>
      </c>
      <c r="E2509" s="101">
        <v>8940096</v>
      </c>
      <c r="F2509" s="15" t="s">
        <v>267</v>
      </c>
      <c r="G2509" s="183" t="s">
        <v>1091</v>
      </c>
    </row>
    <row r="2510" spans="1:7" x14ac:dyDescent="0.2">
      <c r="A2510" s="100">
        <v>9468998</v>
      </c>
      <c r="B2510" s="15" t="s">
        <v>2469</v>
      </c>
      <c r="C2510" s="15" t="s">
        <v>197</v>
      </c>
      <c r="D2510" s="5">
        <v>500</v>
      </c>
      <c r="E2510" s="101">
        <v>8940096</v>
      </c>
      <c r="F2510" s="15" t="s">
        <v>267</v>
      </c>
      <c r="G2510" s="183" t="s">
        <v>1108</v>
      </c>
    </row>
    <row r="2511" spans="1:7" x14ac:dyDescent="0.2">
      <c r="A2511" s="100">
        <v>9468915</v>
      </c>
      <c r="B2511" s="15" t="s">
        <v>2475</v>
      </c>
      <c r="C2511" s="15" t="s">
        <v>210</v>
      </c>
      <c r="D2511" s="5">
        <v>500</v>
      </c>
      <c r="E2511" s="101">
        <v>8940096</v>
      </c>
      <c r="F2511" s="15" t="s">
        <v>267</v>
      </c>
      <c r="G2511" s="183" t="s">
        <v>1093</v>
      </c>
    </row>
    <row r="2512" spans="1:7" x14ac:dyDescent="0.2">
      <c r="A2512" s="100">
        <v>9469959</v>
      </c>
      <c r="B2512" s="15" t="s">
        <v>2478</v>
      </c>
      <c r="C2512" s="15" t="s">
        <v>235</v>
      </c>
      <c r="D2512" s="5">
        <v>500</v>
      </c>
      <c r="E2512" s="101">
        <v>8940096</v>
      </c>
      <c r="F2512" s="15" t="s">
        <v>267</v>
      </c>
      <c r="G2512" s="183" t="s">
        <v>1093</v>
      </c>
    </row>
    <row r="2513" spans="1:7" x14ac:dyDescent="0.2">
      <c r="A2513" s="100">
        <v>9468916</v>
      </c>
      <c r="B2513" s="15" t="s">
        <v>2483</v>
      </c>
      <c r="C2513" s="15" t="s">
        <v>564</v>
      </c>
      <c r="D2513" s="5">
        <v>500</v>
      </c>
      <c r="E2513" s="101">
        <v>8940096</v>
      </c>
      <c r="F2513" s="15" t="s">
        <v>267</v>
      </c>
      <c r="G2513" s="183" t="s">
        <v>1097</v>
      </c>
    </row>
    <row r="2514" spans="1:7" x14ac:dyDescent="0.2">
      <c r="A2514" s="100">
        <v>9467673</v>
      </c>
      <c r="B2514" s="15" t="s">
        <v>1523</v>
      </c>
      <c r="C2514" s="15" t="s">
        <v>272</v>
      </c>
      <c r="D2514" s="5">
        <v>500</v>
      </c>
      <c r="E2514" s="101">
        <v>8940096</v>
      </c>
      <c r="F2514" s="15" t="s">
        <v>267</v>
      </c>
      <c r="G2514" s="183" t="s">
        <v>1108</v>
      </c>
    </row>
    <row r="2515" spans="1:7" x14ac:dyDescent="0.2">
      <c r="A2515" s="100">
        <v>9468917</v>
      </c>
      <c r="B2515" s="15" t="s">
        <v>2492</v>
      </c>
      <c r="C2515" s="15" t="s">
        <v>239</v>
      </c>
      <c r="D2515" s="5">
        <v>500</v>
      </c>
      <c r="E2515" s="101">
        <v>8940096</v>
      </c>
      <c r="F2515" s="15" t="s">
        <v>267</v>
      </c>
      <c r="G2515" s="183" t="s">
        <v>1096</v>
      </c>
    </row>
    <row r="2516" spans="1:7" x14ac:dyDescent="0.2">
      <c r="A2516" s="100">
        <v>9469385</v>
      </c>
      <c r="B2516" s="15" t="s">
        <v>1238</v>
      </c>
      <c r="C2516" s="15" t="s">
        <v>2496</v>
      </c>
      <c r="D2516" s="5">
        <v>500</v>
      </c>
      <c r="E2516" s="101">
        <v>8940096</v>
      </c>
      <c r="F2516" s="15" t="s">
        <v>267</v>
      </c>
      <c r="G2516" s="183" t="s">
        <v>1097</v>
      </c>
    </row>
    <row r="2517" spans="1:7" x14ac:dyDescent="0.2">
      <c r="A2517" s="100">
        <v>9469285</v>
      </c>
      <c r="B2517" s="15" t="s">
        <v>2499</v>
      </c>
      <c r="C2517" s="15" t="s">
        <v>197</v>
      </c>
      <c r="D2517" s="5">
        <v>500</v>
      </c>
      <c r="E2517" s="101">
        <v>8940096</v>
      </c>
      <c r="F2517" s="15" t="s">
        <v>267</v>
      </c>
      <c r="G2517" s="183" t="s">
        <v>1097</v>
      </c>
    </row>
    <row r="2518" spans="1:7" x14ac:dyDescent="0.2">
      <c r="A2518" s="100">
        <v>9468745</v>
      </c>
      <c r="B2518" s="15" t="s">
        <v>2087</v>
      </c>
      <c r="C2518" s="15" t="s">
        <v>203</v>
      </c>
      <c r="D2518" s="5">
        <v>500</v>
      </c>
      <c r="E2518" s="101">
        <v>8940096</v>
      </c>
      <c r="F2518" s="15" t="s">
        <v>267</v>
      </c>
      <c r="G2518" s="183" t="s">
        <v>1097</v>
      </c>
    </row>
    <row r="2519" spans="1:7" x14ac:dyDescent="0.2">
      <c r="A2519" s="100">
        <v>9468918</v>
      </c>
      <c r="B2519" s="15" t="s">
        <v>2501</v>
      </c>
      <c r="C2519" s="15" t="s">
        <v>275</v>
      </c>
      <c r="D2519" s="5">
        <v>500</v>
      </c>
      <c r="E2519" s="101">
        <v>8940096</v>
      </c>
      <c r="F2519" s="15" t="s">
        <v>267</v>
      </c>
      <c r="G2519" s="183" t="s">
        <v>1104</v>
      </c>
    </row>
    <row r="2520" spans="1:7" x14ac:dyDescent="0.2">
      <c r="A2520" s="100">
        <v>9468919</v>
      </c>
      <c r="B2520" s="15" t="s">
        <v>2506</v>
      </c>
      <c r="C2520" s="15" t="s">
        <v>564</v>
      </c>
      <c r="D2520" s="5">
        <v>500</v>
      </c>
      <c r="E2520" s="101">
        <v>8940096</v>
      </c>
      <c r="F2520" s="15" t="s">
        <v>267</v>
      </c>
      <c r="G2520" s="183" t="s">
        <v>1091</v>
      </c>
    </row>
    <row r="2521" spans="1:7" x14ac:dyDescent="0.2">
      <c r="A2521" s="100">
        <v>9469005</v>
      </c>
      <c r="B2521" s="15" t="s">
        <v>1536</v>
      </c>
      <c r="C2521" s="15" t="s">
        <v>312</v>
      </c>
      <c r="D2521" s="5">
        <v>500</v>
      </c>
      <c r="E2521" s="101">
        <v>8940096</v>
      </c>
      <c r="F2521" s="15" t="s">
        <v>267</v>
      </c>
      <c r="G2521" s="183" t="s">
        <v>1104</v>
      </c>
    </row>
    <row r="2522" spans="1:7" x14ac:dyDescent="0.2">
      <c r="A2522" s="100">
        <v>9466118</v>
      </c>
      <c r="B2522" s="15" t="s">
        <v>1536</v>
      </c>
      <c r="C2522" s="15" t="s">
        <v>214</v>
      </c>
      <c r="D2522" s="5">
        <v>500</v>
      </c>
      <c r="E2522" s="101">
        <v>8940096</v>
      </c>
      <c r="F2522" s="15" t="s">
        <v>267</v>
      </c>
      <c r="G2522" s="183" t="s">
        <v>1108</v>
      </c>
    </row>
    <row r="2523" spans="1:7" x14ac:dyDescent="0.2">
      <c r="A2523" s="100">
        <v>9469034</v>
      </c>
      <c r="B2523" s="15" t="s">
        <v>2525</v>
      </c>
      <c r="C2523" s="15" t="s">
        <v>564</v>
      </c>
      <c r="D2523" s="5">
        <v>500</v>
      </c>
      <c r="E2523" s="101">
        <v>8940096</v>
      </c>
      <c r="F2523" s="15" t="s">
        <v>267</v>
      </c>
      <c r="G2523" s="183" t="s">
        <v>1100</v>
      </c>
    </row>
    <row r="2524" spans="1:7" x14ac:dyDescent="0.2">
      <c r="A2524" s="100">
        <v>9467697</v>
      </c>
      <c r="B2524" s="15" t="s">
        <v>1537</v>
      </c>
      <c r="C2524" s="15" t="s">
        <v>700</v>
      </c>
      <c r="D2524" s="5">
        <v>523</v>
      </c>
      <c r="E2524" s="101">
        <v>8940096</v>
      </c>
      <c r="F2524" s="15" t="s">
        <v>267</v>
      </c>
      <c r="G2524" s="183" t="s">
        <v>1096</v>
      </c>
    </row>
    <row r="2525" spans="1:7" x14ac:dyDescent="0.2">
      <c r="A2525" s="100">
        <v>9466833</v>
      </c>
      <c r="B2525" s="15" t="s">
        <v>1539</v>
      </c>
      <c r="C2525" s="15" t="s">
        <v>257</v>
      </c>
      <c r="D2525" s="5">
        <v>500</v>
      </c>
      <c r="E2525" s="101">
        <v>8940096</v>
      </c>
      <c r="F2525" s="15" t="s">
        <v>267</v>
      </c>
      <c r="G2525" s="183" t="s">
        <v>1093</v>
      </c>
    </row>
    <row r="2526" spans="1:7" x14ac:dyDescent="0.2">
      <c r="A2526" s="100">
        <v>9468920</v>
      </c>
      <c r="B2526" s="15" t="s">
        <v>2533</v>
      </c>
      <c r="C2526" s="15" t="s">
        <v>185</v>
      </c>
      <c r="D2526" s="5">
        <v>500</v>
      </c>
      <c r="E2526" s="101">
        <v>8940096</v>
      </c>
      <c r="F2526" s="15" t="s">
        <v>267</v>
      </c>
      <c r="G2526" s="183" t="s">
        <v>1104</v>
      </c>
    </row>
    <row r="2527" spans="1:7" x14ac:dyDescent="0.2">
      <c r="A2527" s="100">
        <v>9465303</v>
      </c>
      <c r="B2527" s="15" t="s">
        <v>865</v>
      </c>
      <c r="C2527" s="15" t="s">
        <v>1544</v>
      </c>
      <c r="D2527" s="5">
        <v>500</v>
      </c>
      <c r="E2527" s="101">
        <v>8940096</v>
      </c>
      <c r="F2527" s="15" t="s">
        <v>267</v>
      </c>
      <c r="G2527" s="183" t="s">
        <v>1091</v>
      </c>
    </row>
    <row r="2528" spans="1:7" x14ac:dyDescent="0.2">
      <c r="A2528" s="100">
        <v>9468987</v>
      </c>
      <c r="B2528" s="15" t="s">
        <v>2538</v>
      </c>
      <c r="C2528" s="15" t="s">
        <v>596</v>
      </c>
      <c r="D2528" s="5">
        <v>500</v>
      </c>
      <c r="E2528" s="101">
        <v>8940096</v>
      </c>
      <c r="F2528" s="15" t="s">
        <v>267</v>
      </c>
      <c r="G2528" s="183" t="s">
        <v>1097</v>
      </c>
    </row>
    <row r="2529" spans="1:7" x14ac:dyDescent="0.2">
      <c r="A2529" s="100">
        <v>9468921</v>
      </c>
      <c r="B2529" s="15" t="s">
        <v>2539</v>
      </c>
      <c r="C2529" s="15" t="s">
        <v>253</v>
      </c>
      <c r="D2529" s="5">
        <v>500</v>
      </c>
      <c r="E2529" s="101">
        <v>8940096</v>
      </c>
      <c r="F2529" s="15" t="s">
        <v>267</v>
      </c>
      <c r="G2529" s="183" t="s">
        <v>1097</v>
      </c>
    </row>
    <row r="2530" spans="1:7" x14ac:dyDescent="0.2">
      <c r="A2530" s="100">
        <v>9465468</v>
      </c>
      <c r="B2530" s="15" t="s">
        <v>866</v>
      </c>
      <c r="C2530" s="15" t="s">
        <v>547</v>
      </c>
      <c r="D2530" s="5">
        <v>560</v>
      </c>
      <c r="E2530" s="101">
        <v>8940096</v>
      </c>
      <c r="F2530" s="15" t="s">
        <v>267</v>
      </c>
      <c r="G2530" s="183" t="s">
        <v>1091</v>
      </c>
    </row>
    <row r="2531" spans="1:7" x14ac:dyDescent="0.2">
      <c r="A2531" s="100">
        <v>9467501</v>
      </c>
      <c r="B2531" s="15" t="s">
        <v>1549</v>
      </c>
      <c r="C2531" s="15" t="s">
        <v>239</v>
      </c>
      <c r="D2531" s="5">
        <v>500</v>
      </c>
      <c r="E2531" s="101">
        <v>8940096</v>
      </c>
      <c r="F2531" s="15" t="s">
        <v>267</v>
      </c>
      <c r="G2531" s="183" t="s">
        <v>1100</v>
      </c>
    </row>
    <row r="2532" spans="1:7" x14ac:dyDescent="0.2">
      <c r="A2532" s="100">
        <v>9461951</v>
      </c>
      <c r="B2532" s="15" t="s">
        <v>626</v>
      </c>
      <c r="C2532" s="15" t="s">
        <v>481</v>
      </c>
      <c r="D2532" s="5">
        <v>1148</v>
      </c>
      <c r="E2532" s="101">
        <v>8940096</v>
      </c>
      <c r="F2532" s="15" t="s">
        <v>267</v>
      </c>
      <c r="G2532" s="183" t="s">
        <v>1108</v>
      </c>
    </row>
    <row r="2533" spans="1:7" x14ac:dyDescent="0.2">
      <c r="A2533" s="100">
        <v>9469006</v>
      </c>
      <c r="B2533" s="15" t="s">
        <v>2554</v>
      </c>
      <c r="C2533" s="15" t="s">
        <v>319</v>
      </c>
      <c r="D2533" s="5">
        <v>500</v>
      </c>
      <c r="E2533" s="101">
        <v>8940096</v>
      </c>
      <c r="F2533" s="15" t="s">
        <v>267</v>
      </c>
      <c r="G2533" s="183" t="s">
        <v>1100</v>
      </c>
    </row>
    <row r="2534" spans="1:7" x14ac:dyDescent="0.2">
      <c r="A2534" s="100">
        <v>9466968</v>
      </c>
      <c r="B2534" s="15" t="s">
        <v>1556</v>
      </c>
      <c r="C2534" s="15" t="s">
        <v>176</v>
      </c>
      <c r="D2534" s="5">
        <v>500</v>
      </c>
      <c r="E2534" s="101">
        <v>8940096</v>
      </c>
      <c r="F2534" s="15" t="s">
        <v>267</v>
      </c>
      <c r="G2534" s="183" t="s">
        <v>1093</v>
      </c>
    </row>
    <row r="2535" spans="1:7" x14ac:dyDescent="0.2">
      <c r="A2535" s="100">
        <v>9465577</v>
      </c>
      <c r="B2535" s="15" t="s">
        <v>1557</v>
      </c>
      <c r="C2535" s="15" t="s">
        <v>203</v>
      </c>
      <c r="D2535" s="5">
        <v>500</v>
      </c>
      <c r="E2535" s="101">
        <v>8940096</v>
      </c>
      <c r="F2535" s="15" t="s">
        <v>267</v>
      </c>
      <c r="G2535" s="183" t="s">
        <v>1091</v>
      </c>
    </row>
    <row r="2536" spans="1:7" x14ac:dyDescent="0.2">
      <c r="A2536" s="100">
        <v>9465301</v>
      </c>
      <c r="B2536" s="15" t="s">
        <v>1558</v>
      </c>
      <c r="C2536" s="15" t="s">
        <v>544</v>
      </c>
      <c r="D2536" s="5">
        <v>500</v>
      </c>
      <c r="E2536" s="101">
        <v>8940096</v>
      </c>
      <c r="F2536" s="15" t="s">
        <v>267</v>
      </c>
      <c r="G2536" s="183" t="s">
        <v>1104</v>
      </c>
    </row>
    <row r="2537" spans="1:7" x14ac:dyDescent="0.2">
      <c r="A2537" s="100">
        <v>9469803</v>
      </c>
      <c r="B2537" s="15" t="s">
        <v>2574</v>
      </c>
      <c r="C2537" s="15" t="s">
        <v>1086</v>
      </c>
      <c r="D2537" s="5">
        <v>500</v>
      </c>
      <c r="E2537" s="101">
        <v>8940096</v>
      </c>
      <c r="F2537" s="15" t="s">
        <v>267</v>
      </c>
      <c r="G2537" s="183" t="s">
        <v>1097</v>
      </c>
    </row>
    <row r="2538" spans="1:7" x14ac:dyDescent="0.2">
      <c r="A2538" s="100">
        <v>9469492</v>
      </c>
      <c r="B2538" s="15" t="s">
        <v>2574</v>
      </c>
      <c r="C2538" s="15" t="s">
        <v>1513</v>
      </c>
      <c r="D2538" s="5">
        <v>500</v>
      </c>
      <c r="E2538" s="101">
        <v>8940096</v>
      </c>
      <c r="F2538" s="15" t="s">
        <v>267</v>
      </c>
      <c r="G2538" s="183" t="s">
        <v>1097</v>
      </c>
    </row>
    <row r="2539" spans="1:7" x14ac:dyDescent="0.2">
      <c r="A2539" s="100">
        <v>9468922</v>
      </c>
      <c r="B2539" s="15" t="s">
        <v>2576</v>
      </c>
      <c r="C2539" s="15" t="s">
        <v>167</v>
      </c>
      <c r="D2539" s="5">
        <v>500</v>
      </c>
      <c r="E2539" s="101">
        <v>8940096</v>
      </c>
      <c r="F2539" s="15" t="s">
        <v>267</v>
      </c>
      <c r="G2539" s="183" t="s">
        <v>1096</v>
      </c>
    </row>
    <row r="2540" spans="1:7" x14ac:dyDescent="0.2">
      <c r="A2540" s="100">
        <v>9461776</v>
      </c>
      <c r="B2540" s="15" t="s">
        <v>2579</v>
      </c>
      <c r="C2540" s="15" t="s">
        <v>710</v>
      </c>
      <c r="D2540" s="5">
        <v>500</v>
      </c>
      <c r="E2540" s="101">
        <v>8940096</v>
      </c>
      <c r="F2540" s="15" t="s">
        <v>267</v>
      </c>
      <c r="G2540" s="183" t="s">
        <v>1100</v>
      </c>
    </row>
    <row r="2541" spans="1:7" x14ac:dyDescent="0.2">
      <c r="A2541" s="100">
        <v>9468986</v>
      </c>
      <c r="B2541" s="15" t="s">
        <v>2583</v>
      </c>
      <c r="C2541" s="15" t="s">
        <v>2584</v>
      </c>
      <c r="D2541" s="5">
        <v>500</v>
      </c>
      <c r="E2541" s="101">
        <v>8940096</v>
      </c>
      <c r="F2541" s="15" t="s">
        <v>267</v>
      </c>
      <c r="G2541" s="183" t="s">
        <v>1096</v>
      </c>
    </row>
    <row r="2542" spans="1:7" x14ac:dyDescent="0.2">
      <c r="A2542" s="100">
        <v>9455414</v>
      </c>
      <c r="B2542" s="15" t="s">
        <v>684</v>
      </c>
      <c r="C2542" s="15" t="s">
        <v>539</v>
      </c>
      <c r="D2542" s="5">
        <v>500</v>
      </c>
      <c r="E2542" s="101">
        <v>8940096</v>
      </c>
      <c r="F2542" s="15" t="s">
        <v>267</v>
      </c>
      <c r="G2542" s="183" t="s">
        <v>1106</v>
      </c>
    </row>
    <row r="2543" spans="1:7" x14ac:dyDescent="0.2">
      <c r="A2543" s="100">
        <v>9466898</v>
      </c>
      <c r="B2543" s="15" t="s">
        <v>684</v>
      </c>
      <c r="C2543" s="15" t="s">
        <v>278</v>
      </c>
      <c r="D2543" s="5">
        <v>500</v>
      </c>
      <c r="E2543" s="101">
        <v>8940096</v>
      </c>
      <c r="F2543" s="15" t="s">
        <v>267</v>
      </c>
      <c r="G2543" s="183" t="s">
        <v>1104</v>
      </c>
    </row>
    <row r="2544" spans="1:7" x14ac:dyDescent="0.2">
      <c r="A2544" s="100">
        <v>9465174</v>
      </c>
      <c r="B2544" s="15" t="s">
        <v>952</v>
      </c>
      <c r="C2544" s="15" t="s">
        <v>953</v>
      </c>
      <c r="D2544" s="5">
        <v>500</v>
      </c>
      <c r="E2544" s="101">
        <v>8940096</v>
      </c>
      <c r="F2544" s="15" t="s">
        <v>267</v>
      </c>
      <c r="G2544" s="183" t="s">
        <v>1100</v>
      </c>
    </row>
    <row r="2545" spans="1:7" x14ac:dyDescent="0.2">
      <c r="A2545" s="100">
        <v>9469900</v>
      </c>
      <c r="B2545" s="15" t="s">
        <v>2593</v>
      </c>
      <c r="C2545" s="15" t="s">
        <v>294</v>
      </c>
      <c r="D2545" s="5">
        <v>500</v>
      </c>
      <c r="E2545" s="101">
        <v>8940096</v>
      </c>
      <c r="F2545" s="15" t="s">
        <v>267</v>
      </c>
      <c r="G2545" s="183" t="s">
        <v>1106</v>
      </c>
    </row>
    <row r="2546" spans="1:7" x14ac:dyDescent="0.2">
      <c r="A2546" s="100">
        <v>9461896</v>
      </c>
      <c r="B2546" s="15" t="s">
        <v>2595</v>
      </c>
      <c r="C2546" s="15" t="s">
        <v>867</v>
      </c>
      <c r="D2546" s="5">
        <v>500</v>
      </c>
      <c r="E2546" s="101">
        <v>8940096</v>
      </c>
      <c r="F2546" s="15" t="s">
        <v>267</v>
      </c>
      <c r="G2546" s="183" t="s">
        <v>1091</v>
      </c>
    </row>
    <row r="2547" spans="1:7" x14ac:dyDescent="0.2">
      <c r="A2547" s="100">
        <v>9469115</v>
      </c>
      <c r="B2547" s="15" t="s">
        <v>2596</v>
      </c>
      <c r="C2547" s="15" t="s">
        <v>319</v>
      </c>
      <c r="D2547" s="5">
        <v>500</v>
      </c>
      <c r="E2547" s="101">
        <v>8940096</v>
      </c>
      <c r="F2547" s="15" t="s">
        <v>267</v>
      </c>
      <c r="G2547" s="183" t="s">
        <v>1100</v>
      </c>
    </row>
    <row r="2548" spans="1:7" x14ac:dyDescent="0.2">
      <c r="A2548" s="100">
        <v>9458712</v>
      </c>
      <c r="B2548" s="15" t="s">
        <v>1570</v>
      </c>
      <c r="C2548" s="15" t="s">
        <v>761</v>
      </c>
      <c r="D2548" s="5">
        <v>500</v>
      </c>
      <c r="E2548" s="101">
        <v>8940096</v>
      </c>
      <c r="F2548" s="15" t="s">
        <v>267</v>
      </c>
      <c r="G2548" s="183" t="s">
        <v>1108</v>
      </c>
    </row>
    <row r="2549" spans="1:7" x14ac:dyDescent="0.2">
      <c r="A2549" s="100">
        <v>9468923</v>
      </c>
      <c r="B2549" s="15" t="s">
        <v>1996</v>
      </c>
      <c r="C2549" s="15" t="s">
        <v>185</v>
      </c>
      <c r="D2549" s="5">
        <v>500</v>
      </c>
      <c r="E2549" s="101">
        <v>8940096</v>
      </c>
      <c r="F2549" s="15" t="s">
        <v>267</v>
      </c>
      <c r="G2549" s="183" t="s">
        <v>1097</v>
      </c>
    </row>
    <row r="2550" spans="1:7" x14ac:dyDescent="0.2">
      <c r="A2550" s="100">
        <v>9468852</v>
      </c>
      <c r="B2550" s="15" t="s">
        <v>1996</v>
      </c>
      <c r="C2550" s="15" t="s">
        <v>272</v>
      </c>
      <c r="D2550" s="5">
        <v>500</v>
      </c>
      <c r="E2550" s="101">
        <v>8940096</v>
      </c>
      <c r="F2550" s="15" t="s">
        <v>267</v>
      </c>
      <c r="G2550" s="183" t="s">
        <v>1096</v>
      </c>
    </row>
    <row r="2551" spans="1:7" x14ac:dyDescent="0.2">
      <c r="A2551" s="100">
        <v>9463930</v>
      </c>
      <c r="B2551" s="15" t="s">
        <v>1996</v>
      </c>
      <c r="C2551" s="15" t="s">
        <v>245</v>
      </c>
      <c r="D2551" s="5">
        <v>892</v>
      </c>
      <c r="E2551" s="101">
        <v>8940096</v>
      </c>
      <c r="F2551" s="15" t="s">
        <v>267</v>
      </c>
      <c r="G2551" s="183" t="s">
        <v>1091</v>
      </c>
    </row>
    <row r="2552" spans="1:7" x14ac:dyDescent="0.2">
      <c r="A2552" s="100">
        <v>9466785</v>
      </c>
      <c r="B2552" s="15" t="s">
        <v>1571</v>
      </c>
      <c r="C2552" s="15" t="s">
        <v>1243</v>
      </c>
      <c r="D2552" s="5">
        <v>500</v>
      </c>
      <c r="E2552" s="101">
        <v>8940096</v>
      </c>
      <c r="F2552" s="15" t="s">
        <v>267</v>
      </c>
      <c r="G2552" s="183" t="s">
        <v>1097</v>
      </c>
    </row>
    <row r="2553" spans="1:7" x14ac:dyDescent="0.2">
      <c r="A2553" s="100">
        <v>9468924</v>
      </c>
      <c r="B2553" s="15" t="s">
        <v>2611</v>
      </c>
      <c r="C2553" s="15" t="s">
        <v>251</v>
      </c>
      <c r="D2553" s="5">
        <v>500</v>
      </c>
      <c r="E2553" s="101">
        <v>8940096</v>
      </c>
      <c r="F2553" s="15" t="s">
        <v>267</v>
      </c>
      <c r="G2553" s="183" t="s">
        <v>1104</v>
      </c>
    </row>
    <row r="2554" spans="1:7" x14ac:dyDescent="0.2">
      <c r="A2554" s="100">
        <v>9462381</v>
      </c>
      <c r="B2554" s="15" t="s">
        <v>1573</v>
      </c>
      <c r="C2554" s="15" t="s">
        <v>248</v>
      </c>
      <c r="D2554" s="5">
        <v>500</v>
      </c>
      <c r="E2554" s="101">
        <v>8940096</v>
      </c>
      <c r="F2554" s="15" t="s">
        <v>267</v>
      </c>
      <c r="G2554" s="183" t="s">
        <v>1108</v>
      </c>
    </row>
    <row r="2555" spans="1:7" x14ac:dyDescent="0.2">
      <c r="A2555" s="100">
        <v>9469043</v>
      </c>
      <c r="B2555" s="15" t="s">
        <v>2615</v>
      </c>
      <c r="C2555" s="15" t="s">
        <v>249</v>
      </c>
      <c r="D2555" s="5">
        <v>500</v>
      </c>
      <c r="E2555" s="101">
        <v>8940096</v>
      </c>
      <c r="F2555" s="15" t="s">
        <v>267</v>
      </c>
      <c r="G2555" s="183" t="s">
        <v>1096</v>
      </c>
    </row>
    <row r="2556" spans="1:7" x14ac:dyDescent="0.2">
      <c r="A2556" s="100">
        <v>9469538</v>
      </c>
      <c r="B2556" s="15" t="s">
        <v>2618</v>
      </c>
      <c r="C2556" s="15" t="s">
        <v>278</v>
      </c>
      <c r="D2556" s="5">
        <v>500</v>
      </c>
      <c r="E2556" s="101">
        <v>8940096</v>
      </c>
      <c r="F2556" s="15" t="s">
        <v>267</v>
      </c>
      <c r="G2556" s="183" t="s">
        <v>1097</v>
      </c>
    </row>
    <row r="2557" spans="1:7" x14ac:dyDescent="0.2">
      <c r="A2557" s="100">
        <v>9466895</v>
      </c>
      <c r="B2557" s="15" t="s">
        <v>1997</v>
      </c>
      <c r="C2557" s="15" t="s">
        <v>801</v>
      </c>
      <c r="D2557" s="5">
        <v>531</v>
      </c>
      <c r="E2557" s="101">
        <v>8940096</v>
      </c>
      <c r="F2557" s="15" t="s">
        <v>267</v>
      </c>
      <c r="G2557" s="183" t="s">
        <v>1100</v>
      </c>
    </row>
    <row r="2558" spans="1:7" x14ac:dyDescent="0.2">
      <c r="A2558" s="100">
        <v>9469134</v>
      </c>
      <c r="B2558" s="15" t="s">
        <v>2623</v>
      </c>
      <c r="C2558" s="15" t="s">
        <v>254</v>
      </c>
      <c r="D2558" s="5">
        <v>500</v>
      </c>
      <c r="E2558" s="101">
        <v>8940096</v>
      </c>
      <c r="F2558" s="15" t="s">
        <v>267</v>
      </c>
      <c r="G2558" s="183" t="s">
        <v>1097</v>
      </c>
    </row>
    <row r="2559" spans="1:7" x14ac:dyDescent="0.2">
      <c r="A2559" s="100">
        <v>7525667</v>
      </c>
      <c r="B2559" s="15" t="s">
        <v>1038</v>
      </c>
      <c r="C2559" s="15" t="s">
        <v>472</v>
      </c>
      <c r="D2559" s="5">
        <v>531</v>
      </c>
      <c r="E2559" s="101">
        <v>8940096</v>
      </c>
      <c r="F2559" s="15" t="s">
        <v>267</v>
      </c>
      <c r="G2559" s="183" t="s">
        <v>1093</v>
      </c>
    </row>
    <row r="2560" spans="1:7" x14ac:dyDescent="0.2">
      <c r="A2560" s="100">
        <v>9459101</v>
      </c>
      <c r="B2560" s="15" t="s">
        <v>1866</v>
      </c>
      <c r="C2560" s="15" t="s">
        <v>175</v>
      </c>
      <c r="D2560" s="5">
        <v>1061</v>
      </c>
      <c r="E2560" s="101">
        <v>8940096</v>
      </c>
      <c r="F2560" s="15" t="s">
        <v>267</v>
      </c>
      <c r="G2560" s="183" t="s">
        <v>1114</v>
      </c>
    </row>
    <row r="2561" spans="1:7" x14ac:dyDescent="0.2">
      <c r="A2561" s="100">
        <v>9464180</v>
      </c>
      <c r="B2561" s="15" t="s">
        <v>1579</v>
      </c>
      <c r="C2561" s="15" t="s">
        <v>343</v>
      </c>
      <c r="D2561" s="5">
        <v>500</v>
      </c>
      <c r="E2561" s="101">
        <v>8940096</v>
      </c>
      <c r="F2561" s="15" t="s">
        <v>267</v>
      </c>
      <c r="G2561" s="183" t="s">
        <v>1114</v>
      </c>
    </row>
    <row r="2562" spans="1:7" x14ac:dyDescent="0.2">
      <c r="A2562" s="100">
        <v>9468925</v>
      </c>
      <c r="B2562" s="15" t="s">
        <v>2645</v>
      </c>
      <c r="C2562" s="15" t="s">
        <v>2646</v>
      </c>
      <c r="D2562" s="5">
        <v>500</v>
      </c>
      <c r="E2562" s="101">
        <v>8940096</v>
      </c>
      <c r="F2562" s="15" t="s">
        <v>267</v>
      </c>
      <c r="G2562" s="183" t="s">
        <v>1091</v>
      </c>
    </row>
    <row r="2563" spans="1:7" x14ac:dyDescent="0.2">
      <c r="A2563" s="100">
        <v>9468926</v>
      </c>
      <c r="B2563" s="15" t="s">
        <v>2662</v>
      </c>
      <c r="C2563" s="15" t="s">
        <v>311</v>
      </c>
      <c r="D2563" s="5">
        <v>500</v>
      </c>
      <c r="E2563" s="101">
        <v>8940096</v>
      </c>
      <c r="F2563" s="15" t="s">
        <v>267</v>
      </c>
      <c r="G2563" s="183" t="s">
        <v>1093</v>
      </c>
    </row>
    <row r="2564" spans="1:7" x14ac:dyDescent="0.2">
      <c r="A2564" s="100">
        <v>9465284</v>
      </c>
      <c r="B2564" s="15" t="s">
        <v>1039</v>
      </c>
      <c r="C2564" s="15" t="s">
        <v>300</v>
      </c>
      <c r="D2564" s="5">
        <v>500</v>
      </c>
      <c r="E2564" s="101">
        <v>8940096</v>
      </c>
      <c r="F2564" s="15" t="s">
        <v>267</v>
      </c>
      <c r="G2564" s="183" t="s">
        <v>1093</v>
      </c>
    </row>
    <row r="2565" spans="1:7" x14ac:dyDescent="0.2">
      <c r="A2565" s="100">
        <v>9468927</v>
      </c>
      <c r="B2565" s="15" t="s">
        <v>1039</v>
      </c>
      <c r="C2565" s="15" t="s">
        <v>1434</v>
      </c>
      <c r="D2565" s="5">
        <v>500</v>
      </c>
      <c r="E2565" s="101">
        <v>8940096</v>
      </c>
      <c r="F2565" s="15" t="s">
        <v>267</v>
      </c>
      <c r="G2565" s="183" t="s">
        <v>1097</v>
      </c>
    </row>
    <row r="2566" spans="1:7" x14ac:dyDescent="0.2">
      <c r="A2566" s="100">
        <v>9467711</v>
      </c>
      <c r="B2566" s="15" t="s">
        <v>1591</v>
      </c>
      <c r="C2566" s="15" t="s">
        <v>1490</v>
      </c>
      <c r="D2566" s="5">
        <v>500</v>
      </c>
      <c r="E2566" s="101">
        <v>8940096</v>
      </c>
      <c r="F2566" s="15" t="s">
        <v>267</v>
      </c>
      <c r="G2566" s="183" t="s">
        <v>1097</v>
      </c>
    </row>
    <row r="2567" spans="1:7" x14ac:dyDescent="0.2">
      <c r="A2567" s="100">
        <v>9468303</v>
      </c>
      <c r="B2567" s="15" t="s">
        <v>1947</v>
      </c>
      <c r="C2567" s="15" t="s">
        <v>1948</v>
      </c>
      <c r="D2567" s="5">
        <v>500</v>
      </c>
      <c r="E2567" s="101">
        <v>8940096</v>
      </c>
      <c r="F2567" s="15" t="s">
        <v>267</v>
      </c>
      <c r="G2567" s="183" t="s">
        <v>1093</v>
      </c>
    </row>
    <row r="2568" spans="1:7" x14ac:dyDescent="0.2">
      <c r="A2568" s="100">
        <v>9468928</v>
      </c>
      <c r="B2568" s="15" t="s">
        <v>2698</v>
      </c>
      <c r="C2568" s="15" t="s">
        <v>266</v>
      </c>
      <c r="D2568" s="5">
        <v>500</v>
      </c>
      <c r="E2568" s="101">
        <v>8940096</v>
      </c>
      <c r="F2568" s="15" t="s">
        <v>267</v>
      </c>
      <c r="G2568" s="183" t="s">
        <v>1096</v>
      </c>
    </row>
    <row r="2569" spans="1:7" x14ac:dyDescent="0.2">
      <c r="A2569" s="100">
        <v>9466748</v>
      </c>
      <c r="B2569" s="15" t="s">
        <v>1605</v>
      </c>
      <c r="C2569" s="15" t="s">
        <v>638</v>
      </c>
      <c r="D2569" s="5">
        <v>500</v>
      </c>
      <c r="E2569" s="101">
        <v>8940096</v>
      </c>
      <c r="F2569" s="15" t="s">
        <v>267</v>
      </c>
      <c r="G2569" s="183" t="s">
        <v>1091</v>
      </c>
    </row>
    <row r="2570" spans="1:7" x14ac:dyDescent="0.2">
      <c r="A2570" s="100">
        <v>9468929</v>
      </c>
      <c r="B2570" s="15" t="s">
        <v>2706</v>
      </c>
      <c r="C2570" s="15" t="s">
        <v>222</v>
      </c>
      <c r="D2570" s="5">
        <v>500</v>
      </c>
      <c r="E2570" s="101">
        <v>8940096</v>
      </c>
      <c r="F2570" s="15" t="s">
        <v>267</v>
      </c>
      <c r="G2570" s="183" t="s">
        <v>1097</v>
      </c>
    </row>
    <row r="2571" spans="1:7" x14ac:dyDescent="0.2">
      <c r="A2571" s="100">
        <v>9467000</v>
      </c>
      <c r="B2571" s="15" t="s">
        <v>1610</v>
      </c>
      <c r="C2571" s="15" t="s">
        <v>659</v>
      </c>
      <c r="D2571" s="5">
        <v>513</v>
      </c>
      <c r="E2571" s="101">
        <v>8940096</v>
      </c>
      <c r="F2571" s="15" t="s">
        <v>267</v>
      </c>
      <c r="G2571" s="183" t="s">
        <v>1097</v>
      </c>
    </row>
    <row r="2572" spans="1:7" x14ac:dyDescent="0.2">
      <c r="A2572" s="100">
        <v>9464377</v>
      </c>
      <c r="B2572" s="15" t="s">
        <v>1612</v>
      </c>
      <c r="C2572" s="15" t="s">
        <v>300</v>
      </c>
      <c r="D2572" s="5">
        <v>500</v>
      </c>
      <c r="E2572" s="101">
        <v>8940096</v>
      </c>
      <c r="F2572" s="15" t="s">
        <v>267</v>
      </c>
      <c r="G2572" s="183" t="s">
        <v>1091</v>
      </c>
    </row>
    <row r="2573" spans="1:7" x14ac:dyDescent="0.2">
      <c r="A2573" s="100">
        <v>9470486</v>
      </c>
      <c r="B2573" s="15" t="s">
        <v>3599</v>
      </c>
      <c r="C2573" s="15" t="s">
        <v>2004</v>
      </c>
      <c r="D2573" s="5">
        <v>500</v>
      </c>
      <c r="E2573" s="101">
        <v>8940096</v>
      </c>
      <c r="F2573" s="15" t="s">
        <v>267</v>
      </c>
      <c r="G2573" s="183" t="s">
        <v>1104</v>
      </c>
    </row>
    <row r="2574" spans="1:7" x14ac:dyDescent="0.2">
      <c r="A2574" s="100">
        <v>9466987</v>
      </c>
      <c r="B2574" s="15" t="s">
        <v>1613</v>
      </c>
      <c r="C2574" s="15" t="s">
        <v>596</v>
      </c>
      <c r="D2574" s="5">
        <v>500</v>
      </c>
      <c r="E2574" s="101">
        <v>8940096</v>
      </c>
      <c r="F2574" s="15" t="s">
        <v>267</v>
      </c>
      <c r="G2574" s="183" t="s">
        <v>1104</v>
      </c>
    </row>
    <row r="2575" spans="1:7" x14ac:dyDescent="0.2">
      <c r="A2575" s="100">
        <v>9468930</v>
      </c>
      <c r="B2575" s="15" t="s">
        <v>2719</v>
      </c>
      <c r="C2575" s="15" t="s">
        <v>253</v>
      </c>
      <c r="D2575" s="5">
        <v>500</v>
      </c>
      <c r="E2575" s="101">
        <v>8940096</v>
      </c>
      <c r="F2575" s="15" t="s">
        <v>267</v>
      </c>
      <c r="G2575" s="183" t="s">
        <v>1093</v>
      </c>
    </row>
    <row r="2576" spans="1:7" x14ac:dyDescent="0.2">
      <c r="A2576" s="100">
        <v>9466749</v>
      </c>
      <c r="B2576" s="15" t="s">
        <v>1620</v>
      </c>
      <c r="C2576" s="15" t="s">
        <v>1621</v>
      </c>
      <c r="D2576" s="5">
        <v>500</v>
      </c>
      <c r="E2576" s="101">
        <v>8940096</v>
      </c>
      <c r="F2576" s="15" t="s">
        <v>267</v>
      </c>
      <c r="G2576" s="183" t="s">
        <v>1106</v>
      </c>
    </row>
    <row r="2577" spans="1:7" x14ac:dyDescent="0.2">
      <c r="A2577" s="100">
        <v>9468931</v>
      </c>
      <c r="B2577" s="15" t="s">
        <v>1620</v>
      </c>
      <c r="C2577" s="15" t="s">
        <v>272</v>
      </c>
      <c r="D2577" s="5">
        <v>500</v>
      </c>
      <c r="E2577" s="101">
        <v>8940096</v>
      </c>
      <c r="F2577" s="15" t="s">
        <v>267</v>
      </c>
      <c r="G2577" s="183" t="s">
        <v>1093</v>
      </c>
    </row>
    <row r="2578" spans="1:7" x14ac:dyDescent="0.2">
      <c r="A2578" s="100">
        <v>9468933</v>
      </c>
      <c r="B2578" s="15" t="s">
        <v>2739</v>
      </c>
      <c r="C2578" s="15" t="s">
        <v>202</v>
      </c>
      <c r="D2578" s="5">
        <v>500</v>
      </c>
      <c r="E2578" s="101">
        <v>8940096</v>
      </c>
      <c r="F2578" s="15" t="s">
        <v>267</v>
      </c>
      <c r="G2578" s="183" t="s">
        <v>1100</v>
      </c>
    </row>
    <row r="2579" spans="1:7" x14ac:dyDescent="0.2">
      <c r="A2579" s="100">
        <v>9470200</v>
      </c>
      <c r="B2579" s="15" t="s">
        <v>3372</v>
      </c>
      <c r="C2579" s="15" t="s">
        <v>571</v>
      </c>
      <c r="D2579" s="5">
        <v>500</v>
      </c>
      <c r="E2579" s="101">
        <v>8940096</v>
      </c>
      <c r="F2579" s="15" t="s">
        <v>267</v>
      </c>
      <c r="G2579" s="183" t="s">
        <v>1097</v>
      </c>
    </row>
    <row r="2580" spans="1:7" x14ac:dyDescent="0.2">
      <c r="A2580" s="100">
        <v>9465291</v>
      </c>
      <c r="B2580" s="15" t="s">
        <v>777</v>
      </c>
      <c r="C2580" s="15" t="s">
        <v>470</v>
      </c>
      <c r="D2580" s="5">
        <v>500</v>
      </c>
      <c r="E2580" s="101">
        <v>8940096</v>
      </c>
      <c r="F2580" s="15" t="s">
        <v>267</v>
      </c>
      <c r="G2580" s="183" t="s">
        <v>1091</v>
      </c>
    </row>
    <row r="2581" spans="1:7" x14ac:dyDescent="0.2">
      <c r="A2581" s="100">
        <v>9469536</v>
      </c>
      <c r="B2581" s="15" t="s">
        <v>777</v>
      </c>
      <c r="C2581" s="15" t="s">
        <v>2741</v>
      </c>
      <c r="D2581" s="5">
        <v>500</v>
      </c>
      <c r="E2581" s="101">
        <v>8940096</v>
      </c>
      <c r="F2581" s="15" t="s">
        <v>267</v>
      </c>
      <c r="G2581" s="183" t="s">
        <v>1104</v>
      </c>
    </row>
    <row r="2582" spans="1:7" x14ac:dyDescent="0.2">
      <c r="A2582" s="100">
        <v>9463774</v>
      </c>
      <c r="B2582" s="15" t="s">
        <v>1043</v>
      </c>
      <c r="C2582" s="15" t="s">
        <v>778</v>
      </c>
      <c r="D2582" s="5">
        <v>531</v>
      </c>
      <c r="E2582" s="101">
        <v>8940096</v>
      </c>
      <c r="F2582" s="15" t="s">
        <v>267</v>
      </c>
      <c r="G2582" s="183" t="s">
        <v>1093</v>
      </c>
    </row>
    <row r="2583" spans="1:7" x14ac:dyDescent="0.2">
      <c r="A2583" s="100">
        <v>9466750</v>
      </c>
      <c r="B2583" s="15" t="s">
        <v>1280</v>
      </c>
      <c r="C2583" s="15" t="s">
        <v>247</v>
      </c>
      <c r="D2583" s="5">
        <v>500</v>
      </c>
      <c r="E2583" s="101">
        <v>8940096</v>
      </c>
      <c r="F2583" s="15" t="s">
        <v>267</v>
      </c>
      <c r="G2583" s="183" t="s">
        <v>1100</v>
      </c>
    </row>
    <row r="2584" spans="1:7" x14ac:dyDescent="0.2">
      <c r="A2584" s="100">
        <v>9465945</v>
      </c>
      <c r="B2584" s="15" t="s">
        <v>889</v>
      </c>
      <c r="C2584" s="15" t="s">
        <v>1628</v>
      </c>
      <c r="D2584" s="5">
        <v>500</v>
      </c>
      <c r="E2584" s="101">
        <v>8940096</v>
      </c>
      <c r="F2584" s="15" t="s">
        <v>267</v>
      </c>
      <c r="G2584" s="183" t="s">
        <v>1106</v>
      </c>
    </row>
    <row r="2585" spans="1:7" x14ac:dyDescent="0.2">
      <c r="A2585" s="100">
        <v>9466894</v>
      </c>
      <c r="B2585" s="15" t="s">
        <v>1629</v>
      </c>
      <c r="C2585" s="15" t="s">
        <v>1213</v>
      </c>
      <c r="D2585" s="5">
        <v>500</v>
      </c>
      <c r="E2585" s="101">
        <v>8940096</v>
      </c>
      <c r="F2585" s="15" t="s">
        <v>267</v>
      </c>
      <c r="G2585" s="183" t="s">
        <v>1104</v>
      </c>
    </row>
    <row r="2586" spans="1:7" x14ac:dyDescent="0.2">
      <c r="A2586" s="100">
        <v>9469283</v>
      </c>
      <c r="B2586" s="15" t="s">
        <v>1629</v>
      </c>
      <c r="C2586" s="15" t="s">
        <v>1003</v>
      </c>
      <c r="D2586" s="5">
        <v>500</v>
      </c>
      <c r="E2586" s="101">
        <v>8940096</v>
      </c>
      <c r="F2586" s="15" t="s">
        <v>267</v>
      </c>
      <c r="G2586" s="183" t="s">
        <v>1097</v>
      </c>
    </row>
    <row r="2587" spans="1:7" x14ac:dyDescent="0.2">
      <c r="A2587" s="100">
        <v>9458640</v>
      </c>
      <c r="B2587" s="15" t="s">
        <v>551</v>
      </c>
      <c r="C2587" s="15" t="s">
        <v>467</v>
      </c>
      <c r="D2587" s="5">
        <v>500</v>
      </c>
      <c r="E2587" s="101">
        <v>8940096</v>
      </c>
      <c r="F2587" s="15" t="s">
        <v>267</v>
      </c>
      <c r="G2587" s="183" t="s">
        <v>1108</v>
      </c>
    </row>
    <row r="2588" spans="1:7" x14ac:dyDescent="0.2">
      <c r="A2588" s="100">
        <v>9468934</v>
      </c>
      <c r="B2588" s="15" t="s">
        <v>2766</v>
      </c>
      <c r="C2588" s="15" t="s">
        <v>168</v>
      </c>
      <c r="D2588" s="5">
        <v>500</v>
      </c>
      <c r="E2588" s="101">
        <v>8940096</v>
      </c>
      <c r="F2588" s="15" t="s">
        <v>267</v>
      </c>
      <c r="G2588" s="183" t="s">
        <v>1104</v>
      </c>
    </row>
    <row r="2589" spans="1:7" x14ac:dyDescent="0.2">
      <c r="A2589" s="100">
        <v>9465822</v>
      </c>
      <c r="B2589" s="15" t="s">
        <v>3378</v>
      </c>
      <c r="C2589" s="15" t="s">
        <v>2748</v>
      </c>
      <c r="D2589" s="5">
        <v>500</v>
      </c>
      <c r="E2589" s="101">
        <v>8940096</v>
      </c>
      <c r="F2589" s="15" t="s">
        <v>267</v>
      </c>
      <c r="G2589" s="183" t="s">
        <v>1108</v>
      </c>
    </row>
    <row r="2590" spans="1:7" x14ac:dyDescent="0.2">
      <c r="A2590" s="100">
        <v>9468935</v>
      </c>
      <c r="B2590" s="15" t="s">
        <v>2769</v>
      </c>
      <c r="C2590" s="15" t="s">
        <v>257</v>
      </c>
      <c r="D2590" s="5">
        <v>500</v>
      </c>
      <c r="E2590" s="101">
        <v>8940096</v>
      </c>
      <c r="F2590" s="15" t="s">
        <v>267</v>
      </c>
      <c r="G2590" s="183" t="s">
        <v>1097</v>
      </c>
    </row>
    <row r="2591" spans="1:7" x14ac:dyDescent="0.2">
      <c r="A2591" s="100">
        <v>9465165</v>
      </c>
      <c r="B2591" s="15" t="s">
        <v>2010</v>
      </c>
      <c r="C2591" s="15" t="s">
        <v>1048</v>
      </c>
      <c r="D2591" s="5">
        <v>520</v>
      </c>
      <c r="E2591" s="101">
        <v>8940096</v>
      </c>
      <c r="F2591" s="15" t="s">
        <v>267</v>
      </c>
      <c r="G2591" s="183" t="s">
        <v>1093</v>
      </c>
    </row>
    <row r="2592" spans="1:7" x14ac:dyDescent="0.2">
      <c r="A2592" s="100">
        <v>9468993</v>
      </c>
      <c r="B2592" s="15" t="s">
        <v>2010</v>
      </c>
      <c r="C2592" s="15" t="s">
        <v>729</v>
      </c>
      <c r="D2592" s="5">
        <v>500</v>
      </c>
      <c r="E2592" s="101">
        <v>8940096</v>
      </c>
      <c r="F2592" s="15" t="s">
        <v>267</v>
      </c>
      <c r="G2592" s="183" t="s">
        <v>1091</v>
      </c>
    </row>
    <row r="2593" spans="1:7" x14ac:dyDescent="0.2">
      <c r="A2593" s="100">
        <v>9468937</v>
      </c>
      <c r="B2593" s="15" t="s">
        <v>2771</v>
      </c>
      <c r="C2593" s="15" t="s">
        <v>1589</v>
      </c>
      <c r="D2593" s="5">
        <v>500</v>
      </c>
      <c r="E2593" s="101">
        <v>8940096</v>
      </c>
      <c r="F2593" s="15" t="s">
        <v>267</v>
      </c>
      <c r="G2593" s="183" t="s">
        <v>1108</v>
      </c>
    </row>
    <row r="2594" spans="1:7" x14ac:dyDescent="0.2">
      <c r="A2594" s="100">
        <v>9469960</v>
      </c>
      <c r="B2594" s="15" t="s">
        <v>2772</v>
      </c>
      <c r="C2594" s="15" t="s">
        <v>2773</v>
      </c>
      <c r="D2594" s="5">
        <v>500</v>
      </c>
      <c r="E2594" s="101">
        <v>8940096</v>
      </c>
      <c r="F2594" s="15" t="s">
        <v>267</v>
      </c>
      <c r="G2594" s="183" t="s">
        <v>1104</v>
      </c>
    </row>
    <row r="2595" spans="1:7" x14ac:dyDescent="0.2">
      <c r="A2595" s="100">
        <v>9468991</v>
      </c>
      <c r="B2595" s="15" t="s">
        <v>2774</v>
      </c>
      <c r="C2595" s="15" t="s">
        <v>176</v>
      </c>
      <c r="D2595" s="5">
        <v>500</v>
      </c>
      <c r="E2595" s="101">
        <v>8940096</v>
      </c>
      <c r="F2595" s="15" t="s">
        <v>267</v>
      </c>
      <c r="G2595" s="183" t="s">
        <v>1093</v>
      </c>
    </row>
    <row r="2596" spans="1:7" x14ac:dyDescent="0.2">
      <c r="A2596" s="100">
        <v>9468992</v>
      </c>
      <c r="B2596" s="15" t="s">
        <v>2774</v>
      </c>
      <c r="C2596" s="15" t="s">
        <v>2775</v>
      </c>
      <c r="D2596" s="5">
        <v>500</v>
      </c>
      <c r="E2596" s="101">
        <v>8940096</v>
      </c>
      <c r="F2596" s="15" t="s">
        <v>267</v>
      </c>
      <c r="G2596" s="183" t="s">
        <v>1096</v>
      </c>
    </row>
    <row r="2597" spans="1:7" x14ac:dyDescent="0.2">
      <c r="A2597" s="100">
        <v>9469003</v>
      </c>
      <c r="B2597" s="15" t="s">
        <v>2777</v>
      </c>
      <c r="C2597" s="15" t="s">
        <v>2778</v>
      </c>
      <c r="D2597" s="5">
        <v>500</v>
      </c>
      <c r="E2597" s="101">
        <v>8940096</v>
      </c>
      <c r="F2597" s="15" t="s">
        <v>267</v>
      </c>
      <c r="G2597" s="183" t="s">
        <v>1104</v>
      </c>
    </row>
    <row r="2598" spans="1:7" x14ac:dyDescent="0.2">
      <c r="A2598" s="100">
        <v>9466752</v>
      </c>
      <c r="B2598" s="15" t="s">
        <v>1635</v>
      </c>
      <c r="C2598" s="15" t="s">
        <v>542</v>
      </c>
      <c r="D2598" s="5">
        <v>523</v>
      </c>
      <c r="E2598" s="101">
        <v>8940096</v>
      </c>
      <c r="F2598" s="15" t="s">
        <v>267</v>
      </c>
      <c r="G2598" s="183" t="s">
        <v>1096</v>
      </c>
    </row>
    <row r="2599" spans="1:7" x14ac:dyDescent="0.2">
      <c r="A2599" s="100">
        <v>9466751</v>
      </c>
      <c r="B2599" s="15" t="s">
        <v>1635</v>
      </c>
      <c r="C2599" s="15" t="s">
        <v>1636</v>
      </c>
      <c r="D2599" s="5">
        <v>517</v>
      </c>
      <c r="E2599" s="101">
        <v>8940096</v>
      </c>
      <c r="F2599" s="15" t="s">
        <v>267</v>
      </c>
      <c r="G2599" s="183" t="s">
        <v>1097</v>
      </c>
    </row>
    <row r="2600" spans="1:7" x14ac:dyDescent="0.2">
      <c r="A2600" s="100">
        <v>9468217</v>
      </c>
      <c r="B2600" s="15" t="s">
        <v>1793</v>
      </c>
      <c r="C2600" s="15" t="s">
        <v>281</v>
      </c>
      <c r="D2600" s="5">
        <v>500</v>
      </c>
      <c r="E2600" s="101">
        <v>8940096</v>
      </c>
      <c r="F2600" s="15" t="s">
        <v>267</v>
      </c>
      <c r="G2600" s="183" t="s">
        <v>1096</v>
      </c>
    </row>
    <row r="2601" spans="1:7" x14ac:dyDescent="0.2">
      <c r="A2601" s="100">
        <v>9469119</v>
      </c>
      <c r="B2601" s="15" t="s">
        <v>2787</v>
      </c>
      <c r="C2601" s="15" t="s">
        <v>203</v>
      </c>
      <c r="D2601" s="5">
        <v>500</v>
      </c>
      <c r="E2601" s="101">
        <v>8940096</v>
      </c>
      <c r="F2601" s="15" t="s">
        <v>267</v>
      </c>
      <c r="G2601" s="183" t="s">
        <v>1097</v>
      </c>
    </row>
    <row r="2602" spans="1:7" x14ac:dyDescent="0.2">
      <c r="A2602" s="100">
        <v>9469120</v>
      </c>
      <c r="B2602" s="15" t="s">
        <v>2787</v>
      </c>
      <c r="C2602" s="15" t="s">
        <v>291</v>
      </c>
      <c r="D2602" s="5">
        <v>500</v>
      </c>
      <c r="E2602" s="101">
        <v>8940096</v>
      </c>
      <c r="F2602" s="15" t="s">
        <v>267</v>
      </c>
      <c r="G2602" s="183" t="s">
        <v>1093</v>
      </c>
    </row>
    <row r="2603" spans="1:7" x14ac:dyDescent="0.2">
      <c r="A2603" s="100">
        <v>9470263</v>
      </c>
      <c r="B2603" s="15" t="s">
        <v>3392</v>
      </c>
      <c r="C2603" s="15" t="s">
        <v>3368</v>
      </c>
      <c r="D2603" s="5">
        <v>500</v>
      </c>
      <c r="E2603" s="101">
        <v>8940096</v>
      </c>
      <c r="F2603" s="15" t="s">
        <v>267</v>
      </c>
      <c r="G2603" s="183" t="s">
        <v>1091</v>
      </c>
    </row>
    <row r="2604" spans="1:7" x14ac:dyDescent="0.2">
      <c r="A2604" s="100">
        <v>9469039</v>
      </c>
      <c r="B2604" s="15" t="s">
        <v>2796</v>
      </c>
      <c r="C2604" s="15" t="s">
        <v>2797</v>
      </c>
      <c r="D2604" s="5">
        <v>500</v>
      </c>
      <c r="E2604" s="101">
        <v>8940096</v>
      </c>
      <c r="F2604" s="15" t="s">
        <v>267</v>
      </c>
      <c r="G2604" s="183" t="s">
        <v>1097</v>
      </c>
    </row>
    <row r="2605" spans="1:7" x14ac:dyDescent="0.2">
      <c r="A2605" s="100">
        <v>9461677</v>
      </c>
      <c r="B2605" s="15" t="s">
        <v>589</v>
      </c>
      <c r="C2605" s="15" t="s">
        <v>590</v>
      </c>
      <c r="D2605" s="5">
        <v>811</v>
      </c>
      <c r="E2605" s="101">
        <v>8940096</v>
      </c>
      <c r="F2605" s="15" t="s">
        <v>267</v>
      </c>
      <c r="G2605" s="183" t="s">
        <v>1100</v>
      </c>
    </row>
    <row r="2606" spans="1:7" x14ac:dyDescent="0.2">
      <c r="A2606" s="100">
        <v>9470496</v>
      </c>
      <c r="B2606" s="15" t="s">
        <v>3600</v>
      </c>
      <c r="C2606" s="15" t="s">
        <v>277</v>
      </c>
      <c r="D2606" s="5">
        <v>500</v>
      </c>
      <c r="E2606" s="101">
        <v>8940096</v>
      </c>
      <c r="F2606" s="15" t="s">
        <v>267</v>
      </c>
      <c r="G2606" s="183" t="s">
        <v>1100</v>
      </c>
    </row>
    <row r="2607" spans="1:7" x14ac:dyDescent="0.2">
      <c r="A2607" s="100">
        <v>9469109</v>
      </c>
      <c r="B2607" s="15" t="s">
        <v>1287</v>
      </c>
      <c r="C2607" s="15" t="s">
        <v>384</v>
      </c>
      <c r="D2607" s="5">
        <v>500</v>
      </c>
      <c r="E2607" s="101">
        <v>8940096</v>
      </c>
      <c r="F2607" s="15" t="s">
        <v>267</v>
      </c>
      <c r="G2607" s="183" t="s">
        <v>1104</v>
      </c>
    </row>
    <row r="2608" spans="1:7" x14ac:dyDescent="0.2">
      <c r="A2608" s="100">
        <v>9468990</v>
      </c>
      <c r="B2608" s="15" t="s">
        <v>2820</v>
      </c>
      <c r="C2608" s="15" t="s">
        <v>257</v>
      </c>
      <c r="D2608" s="5">
        <v>500</v>
      </c>
      <c r="E2608" s="101">
        <v>8940096</v>
      </c>
      <c r="F2608" s="15" t="s">
        <v>267</v>
      </c>
      <c r="G2608" s="183" t="s">
        <v>1096</v>
      </c>
    </row>
    <row r="2609" spans="1:7" x14ac:dyDescent="0.2">
      <c r="A2609" s="100">
        <v>9468683</v>
      </c>
      <c r="B2609" s="15" t="s">
        <v>2078</v>
      </c>
      <c r="C2609" s="15" t="s">
        <v>254</v>
      </c>
      <c r="D2609" s="5">
        <v>500</v>
      </c>
      <c r="E2609" s="101">
        <v>8940096</v>
      </c>
      <c r="F2609" s="15" t="s">
        <v>267</v>
      </c>
      <c r="G2609" s="183" t="s">
        <v>1100</v>
      </c>
    </row>
    <row r="2610" spans="1:7" x14ac:dyDescent="0.2">
      <c r="A2610" s="100">
        <v>9466755</v>
      </c>
      <c r="B2610" s="15" t="s">
        <v>1290</v>
      </c>
      <c r="C2610" s="15" t="s">
        <v>1086</v>
      </c>
      <c r="D2610" s="5">
        <v>509</v>
      </c>
      <c r="E2610" s="101">
        <v>8940096</v>
      </c>
      <c r="F2610" s="15" t="s">
        <v>267</v>
      </c>
      <c r="G2610" s="183" t="s">
        <v>1091</v>
      </c>
    </row>
    <row r="2611" spans="1:7" x14ac:dyDescent="0.2">
      <c r="A2611" s="100">
        <v>9470231</v>
      </c>
      <c r="B2611" s="15" t="s">
        <v>3405</v>
      </c>
      <c r="C2611" s="15" t="s">
        <v>3233</v>
      </c>
      <c r="D2611" s="5">
        <v>500</v>
      </c>
      <c r="E2611" s="101">
        <v>8940096</v>
      </c>
      <c r="F2611" s="15" t="s">
        <v>267</v>
      </c>
      <c r="G2611" s="183" t="s">
        <v>1093</v>
      </c>
    </row>
    <row r="2612" spans="1:7" x14ac:dyDescent="0.2">
      <c r="A2612" s="100">
        <v>9468938</v>
      </c>
      <c r="B2612" s="15" t="s">
        <v>2835</v>
      </c>
      <c r="C2612" s="15" t="s">
        <v>222</v>
      </c>
      <c r="D2612" s="5">
        <v>500</v>
      </c>
      <c r="E2612" s="101">
        <v>8940096</v>
      </c>
      <c r="F2612" s="15" t="s">
        <v>267</v>
      </c>
      <c r="G2612" s="183" t="s">
        <v>1097</v>
      </c>
    </row>
    <row r="2613" spans="1:7" x14ac:dyDescent="0.2">
      <c r="A2613" s="100">
        <v>9468939</v>
      </c>
      <c r="B2613" s="15" t="s">
        <v>2836</v>
      </c>
      <c r="C2613" s="15" t="s">
        <v>1659</v>
      </c>
      <c r="D2613" s="5">
        <v>500</v>
      </c>
      <c r="E2613" s="101">
        <v>8940096</v>
      </c>
      <c r="F2613" s="15" t="s">
        <v>267</v>
      </c>
      <c r="G2613" s="183" t="s">
        <v>1093</v>
      </c>
    </row>
    <row r="2614" spans="1:7" x14ac:dyDescent="0.2">
      <c r="A2614" s="100">
        <v>9470440</v>
      </c>
      <c r="B2614" s="15" t="s">
        <v>3575</v>
      </c>
      <c r="C2614" s="15" t="s">
        <v>503</v>
      </c>
      <c r="D2614" s="5">
        <v>500</v>
      </c>
      <c r="E2614" s="101">
        <v>8940096</v>
      </c>
      <c r="F2614" s="15" t="s">
        <v>267</v>
      </c>
      <c r="G2614" s="183" t="s">
        <v>1097</v>
      </c>
    </row>
    <row r="2615" spans="1:7" x14ac:dyDescent="0.2">
      <c r="A2615" s="100">
        <v>9469289</v>
      </c>
      <c r="B2615" s="15" t="s">
        <v>237</v>
      </c>
      <c r="C2615" s="15" t="s">
        <v>210</v>
      </c>
      <c r="D2615" s="5">
        <v>500</v>
      </c>
      <c r="E2615" s="101">
        <v>8940096</v>
      </c>
      <c r="F2615" s="15" t="s">
        <v>267</v>
      </c>
      <c r="G2615" s="183" t="s">
        <v>1108</v>
      </c>
    </row>
    <row r="2616" spans="1:7" x14ac:dyDescent="0.2">
      <c r="A2616" s="100">
        <v>9470063</v>
      </c>
      <c r="B2616" s="15" t="s">
        <v>3413</v>
      </c>
      <c r="C2616" s="15" t="s">
        <v>3414</v>
      </c>
      <c r="D2616" s="5">
        <v>500</v>
      </c>
      <c r="E2616" s="101">
        <v>8940096</v>
      </c>
      <c r="F2616" s="15" t="s">
        <v>267</v>
      </c>
      <c r="G2616" s="183" t="s">
        <v>1108</v>
      </c>
    </row>
    <row r="2617" spans="1:7" x14ac:dyDescent="0.2">
      <c r="A2617" s="100">
        <v>9450370</v>
      </c>
      <c r="B2617" s="15" t="s">
        <v>2845</v>
      </c>
      <c r="C2617" s="15" t="s">
        <v>445</v>
      </c>
      <c r="D2617" s="5">
        <v>502</v>
      </c>
      <c r="E2617" s="101">
        <v>8940096</v>
      </c>
      <c r="F2617" s="15" t="s">
        <v>267</v>
      </c>
      <c r="G2617" s="183" t="s">
        <v>1102</v>
      </c>
    </row>
    <row r="2618" spans="1:7" x14ac:dyDescent="0.2">
      <c r="A2618" s="100">
        <v>9468334</v>
      </c>
      <c r="B2618" s="15" t="s">
        <v>2016</v>
      </c>
      <c r="C2618" s="15" t="s">
        <v>297</v>
      </c>
      <c r="D2618" s="5">
        <v>500</v>
      </c>
      <c r="E2618" s="101">
        <v>8940096</v>
      </c>
      <c r="F2618" s="15" t="s">
        <v>267</v>
      </c>
      <c r="G2618" s="183" t="s">
        <v>1097</v>
      </c>
    </row>
    <row r="2619" spans="1:7" x14ac:dyDescent="0.2">
      <c r="A2619" s="100">
        <v>9456248</v>
      </c>
      <c r="B2619" s="15" t="s">
        <v>276</v>
      </c>
      <c r="C2619" s="15" t="s">
        <v>189</v>
      </c>
      <c r="D2619" s="5">
        <v>1032</v>
      </c>
      <c r="E2619" s="101">
        <v>8940096</v>
      </c>
      <c r="F2619" s="15" t="s">
        <v>267</v>
      </c>
      <c r="G2619" s="183" t="s">
        <v>1106</v>
      </c>
    </row>
    <row r="2620" spans="1:7" x14ac:dyDescent="0.2">
      <c r="A2620" s="100">
        <v>9466874</v>
      </c>
      <c r="B2620" s="15" t="s">
        <v>3579</v>
      </c>
      <c r="C2620" s="15" t="s">
        <v>378</v>
      </c>
      <c r="D2620" s="5">
        <v>500</v>
      </c>
      <c r="E2620" s="101">
        <v>8940096</v>
      </c>
      <c r="F2620" s="15" t="s">
        <v>267</v>
      </c>
      <c r="G2620" s="183" t="s">
        <v>1093</v>
      </c>
    </row>
    <row r="2621" spans="1:7" x14ac:dyDescent="0.2">
      <c r="A2621" s="100">
        <v>9460014</v>
      </c>
      <c r="B2621" s="15" t="s">
        <v>986</v>
      </c>
      <c r="C2621" s="15" t="s">
        <v>310</v>
      </c>
      <c r="D2621" s="5">
        <v>500</v>
      </c>
      <c r="E2621" s="101">
        <v>8940096</v>
      </c>
      <c r="F2621" s="15" t="s">
        <v>267</v>
      </c>
      <c r="G2621" s="183" t="s">
        <v>1106</v>
      </c>
    </row>
    <row r="2622" spans="1:7" x14ac:dyDescent="0.2">
      <c r="A2622" s="100">
        <v>9468962</v>
      </c>
      <c r="B2622" s="15" t="s">
        <v>2893</v>
      </c>
      <c r="C2622" s="15" t="s">
        <v>565</v>
      </c>
      <c r="D2622" s="5">
        <v>500</v>
      </c>
      <c r="E2622" s="101">
        <v>8940096</v>
      </c>
      <c r="F2622" s="15" t="s">
        <v>267</v>
      </c>
      <c r="G2622" s="183" t="s">
        <v>1097</v>
      </c>
    </row>
    <row r="2623" spans="1:7" x14ac:dyDescent="0.2">
      <c r="A2623" s="100">
        <v>9466878</v>
      </c>
      <c r="B2623" s="15" t="s">
        <v>1302</v>
      </c>
      <c r="C2623" s="15" t="s">
        <v>1303</v>
      </c>
      <c r="D2623" s="5">
        <v>500</v>
      </c>
      <c r="E2623" s="101">
        <v>8940096</v>
      </c>
      <c r="F2623" s="15" t="s">
        <v>267</v>
      </c>
      <c r="G2623" s="183" t="s">
        <v>1114</v>
      </c>
    </row>
    <row r="2624" spans="1:7" x14ac:dyDescent="0.2">
      <c r="A2624" s="100">
        <v>9470582</v>
      </c>
      <c r="B2624" s="15" t="s">
        <v>3684</v>
      </c>
      <c r="C2624" s="15" t="s">
        <v>3685</v>
      </c>
      <c r="D2624" s="5">
        <v>500</v>
      </c>
      <c r="E2624" s="101">
        <v>8940096</v>
      </c>
      <c r="F2624" s="15" t="s">
        <v>267</v>
      </c>
      <c r="G2624" s="183" t="s">
        <v>1097</v>
      </c>
    </row>
    <row r="2625" spans="1:7" x14ac:dyDescent="0.2">
      <c r="A2625" s="100">
        <v>9468941</v>
      </c>
      <c r="B2625" s="15" t="s">
        <v>2911</v>
      </c>
      <c r="C2625" s="15" t="s">
        <v>1421</v>
      </c>
      <c r="D2625" s="5">
        <v>500</v>
      </c>
      <c r="E2625" s="101">
        <v>8940096</v>
      </c>
      <c r="F2625" s="15" t="s">
        <v>267</v>
      </c>
      <c r="G2625" s="183" t="s">
        <v>1100</v>
      </c>
    </row>
    <row r="2626" spans="1:7" x14ac:dyDescent="0.2">
      <c r="A2626" s="100">
        <v>9459966</v>
      </c>
      <c r="B2626" s="15" t="s">
        <v>2912</v>
      </c>
      <c r="C2626" s="15" t="s">
        <v>187</v>
      </c>
      <c r="D2626" s="5">
        <v>500</v>
      </c>
      <c r="E2626" s="101">
        <v>8940096</v>
      </c>
      <c r="F2626" s="15" t="s">
        <v>267</v>
      </c>
      <c r="G2626" s="183" t="s">
        <v>1102</v>
      </c>
    </row>
    <row r="2627" spans="1:7" x14ac:dyDescent="0.2">
      <c r="A2627" s="100">
        <v>9469794</v>
      </c>
      <c r="B2627" s="15" t="s">
        <v>2921</v>
      </c>
      <c r="C2627" s="15" t="s">
        <v>848</v>
      </c>
      <c r="D2627" s="5">
        <v>500</v>
      </c>
      <c r="E2627" s="101">
        <v>8940096</v>
      </c>
      <c r="F2627" s="15" t="s">
        <v>267</v>
      </c>
      <c r="G2627" s="183" t="s">
        <v>1104</v>
      </c>
    </row>
    <row r="2628" spans="1:7" x14ac:dyDescent="0.2">
      <c r="A2628" s="100">
        <v>9468942</v>
      </c>
      <c r="B2628" s="15" t="s">
        <v>2921</v>
      </c>
      <c r="C2628" s="15" t="s">
        <v>2922</v>
      </c>
      <c r="D2628" s="5">
        <v>500</v>
      </c>
      <c r="E2628" s="101">
        <v>8940096</v>
      </c>
      <c r="F2628" s="15" t="s">
        <v>267</v>
      </c>
      <c r="G2628" s="183" t="s">
        <v>1100</v>
      </c>
    </row>
    <row r="2629" spans="1:7" x14ac:dyDescent="0.2">
      <c r="A2629" s="100">
        <v>7526612</v>
      </c>
      <c r="B2629" s="15" t="s">
        <v>3580</v>
      </c>
      <c r="C2629" s="15" t="s">
        <v>245</v>
      </c>
      <c r="D2629" s="5">
        <v>500</v>
      </c>
      <c r="E2629" s="101">
        <v>8940096</v>
      </c>
      <c r="F2629" s="15" t="s">
        <v>267</v>
      </c>
      <c r="G2629" s="183" t="s">
        <v>1091</v>
      </c>
    </row>
    <row r="2630" spans="1:7" x14ac:dyDescent="0.2">
      <c r="A2630" s="100">
        <v>9466757</v>
      </c>
      <c r="B2630" s="15" t="s">
        <v>1674</v>
      </c>
      <c r="C2630" s="15" t="s">
        <v>175</v>
      </c>
      <c r="D2630" s="5">
        <v>500</v>
      </c>
      <c r="E2630" s="101">
        <v>8940096</v>
      </c>
      <c r="F2630" s="15" t="s">
        <v>267</v>
      </c>
      <c r="G2630" s="183" t="s">
        <v>1093</v>
      </c>
    </row>
    <row r="2631" spans="1:7" x14ac:dyDescent="0.2">
      <c r="A2631" s="100">
        <v>9469113</v>
      </c>
      <c r="B2631" s="15" t="s">
        <v>1675</v>
      </c>
      <c r="C2631" s="15" t="s">
        <v>168</v>
      </c>
      <c r="D2631" s="5">
        <v>500</v>
      </c>
      <c r="E2631" s="101">
        <v>8940096</v>
      </c>
      <c r="F2631" s="15" t="s">
        <v>267</v>
      </c>
      <c r="G2631" s="183" t="s">
        <v>1096</v>
      </c>
    </row>
    <row r="2632" spans="1:7" x14ac:dyDescent="0.2">
      <c r="A2632" s="100">
        <v>9468944</v>
      </c>
      <c r="B2632" s="15" t="s">
        <v>1677</v>
      </c>
      <c r="C2632" s="15" t="s">
        <v>175</v>
      </c>
      <c r="D2632" s="5">
        <v>500</v>
      </c>
      <c r="E2632" s="101">
        <v>8940096</v>
      </c>
      <c r="F2632" s="15" t="s">
        <v>267</v>
      </c>
      <c r="G2632" s="183" t="s">
        <v>1097</v>
      </c>
    </row>
    <row r="2633" spans="1:7" x14ac:dyDescent="0.2">
      <c r="A2633" s="100">
        <v>9466759</v>
      </c>
      <c r="B2633" s="15" t="s">
        <v>1677</v>
      </c>
      <c r="C2633" s="15" t="s">
        <v>297</v>
      </c>
      <c r="D2633" s="5">
        <v>500</v>
      </c>
      <c r="E2633" s="101">
        <v>8940096</v>
      </c>
      <c r="F2633" s="15" t="s">
        <v>267</v>
      </c>
      <c r="G2633" s="183" t="s">
        <v>1096</v>
      </c>
    </row>
    <row r="2634" spans="1:7" x14ac:dyDescent="0.2">
      <c r="A2634" s="100">
        <v>9466969</v>
      </c>
      <c r="B2634" s="15" t="s">
        <v>1678</v>
      </c>
      <c r="C2634" s="15" t="s">
        <v>242</v>
      </c>
      <c r="D2634" s="5">
        <v>500</v>
      </c>
      <c r="E2634" s="101">
        <v>8940096</v>
      </c>
      <c r="F2634" s="15" t="s">
        <v>267</v>
      </c>
      <c r="G2634" s="183" t="s">
        <v>1106</v>
      </c>
    </row>
    <row r="2635" spans="1:7" x14ac:dyDescent="0.2">
      <c r="A2635" s="100">
        <v>9469114</v>
      </c>
      <c r="B2635" s="15" t="s">
        <v>2929</v>
      </c>
      <c r="C2635" s="15" t="s">
        <v>2017</v>
      </c>
      <c r="D2635" s="5">
        <v>500</v>
      </c>
      <c r="E2635" s="101">
        <v>8940096</v>
      </c>
      <c r="F2635" s="15" t="s">
        <v>267</v>
      </c>
      <c r="G2635" s="183" t="s">
        <v>1100</v>
      </c>
    </row>
    <row r="2636" spans="1:7" x14ac:dyDescent="0.2">
      <c r="A2636" s="100">
        <v>9465457</v>
      </c>
      <c r="B2636" s="15" t="s">
        <v>1680</v>
      </c>
      <c r="C2636" s="15" t="s">
        <v>571</v>
      </c>
      <c r="D2636" s="5">
        <v>505</v>
      </c>
      <c r="E2636" s="101">
        <v>8940096</v>
      </c>
      <c r="F2636" s="15" t="s">
        <v>267</v>
      </c>
      <c r="G2636" s="183" t="s">
        <v>1106</v>
      </c>
    </row>
    <row r="2637" spans="1:7" x14ac:dyDescent="0.2">
      <c r="A2637" s="100">
        <v>9469010</v>
      </c>
      <c r="B2637" s="15" t="s">
        <v>2940</v>
      </c>
      <c r="C2637" s="15" t="s">
        <v>203</v>
      </c>
      <c r="D2637" s="5">
        <v>500</v>
      </c>
      <c r="E2637" s="101">
        <v>8940096</v>
      </c>
      <c r="F2637" s="15" t="s">
        <v>267</v>
      </c>
      <c r="G2637" s="183" t="s">
        <v>1097</v>
      </c>
    </row>
    <row r="2638" spans="1:7" x14ac:dyDescent="0.2">
      <c r="A2638" s="100">
        <v>9469009</v>
      </c>
      <c r="B2638" s="15" t="s">
        <v>2940</v>
      </c>
      <c r="C2638" s="15" t="s">
        <v>189</v>
      </c>
      <c r="D2638" s="5">
        <v>500</v>
      </c>
      <c r="E2638" s="101">
        <v>8940096</v>
      </c>
      <c r="F2638" s="15" t="s">
        <v>267</v>
      </c>
      <c r="G2638" s="183" t="s">
        <v>1093</v>
      </c>
    </row>
    <row r="2639" spans="1:7" x14ac:dyDescent="0.2">
      <c r="A2639" s="100">
        <v>9469447</v>
      </c>
      <c r="B2639" s="15" t="s">
        <v>2946</v>
      </c>
      <c r="C2639" s="15" t="s">
        <v>2947</v>
      </c>
      <c r="D2639" s="5">
        <v>500</v>
      </c>
      <c r="E2639" s="101">
        <v>8940096</v>
      </c>
      <c r="F2639" s="15" t="s">
        <v>267</v>
      </c>
      <c r="G2639" s="183" t="s">
        <v>1091</v>
      </c>
    </row>
    <row r="2640" spans="1:7" x14ac:dyDescent="0.2">
      <c r="A2640" s="100">
        <v>9469284</v>
      </c>
      <c r="B2640" s="15" t="s">
        <v>2951</v>
      </c>
      <c r="C2640" s="15" t="s">
        <v>185</v>
      </c>
      <c r="D2640" s="5">
        <v>500</v>
      </c>
      <c r="E2640" s="101">
        <v>8940096</v>
      </c>
      <c r="F2640" s="15" t="s">
        <v>267</v>
      </c>
      <c r="G2640" s="183" t="s">
        <v>1097</v>
      </c>
    </row>
    <row r="2641" spans="1:7" x14ac:dyDescent="0.2">
      <c r="A2641" s="100">
        <v>9468945</v>
      </c>
      <c r="B2641" s="15" t="s">
        <v>2954</v>
      </c>
      <c r="C2641" s="15" t="s">
        <v>271</v>
      </c>
      <c r="D2641" s="5">
        <v>500</v>
      </c>
      <c r="E2641" s="101">
        <v>8940096</v>
      </c>
      <c r="F2641" s="15" t="s">
        <v>267</v>
      </c>
      <c r="G2641" s="183" t="s">
        <v>1096</v>
      </c>
    </row>
    <row r="2642" spans="1:7" x14ac:dyDescent="0.2">
      <c r="A2642" s="100">
        <v>9468999</v>
      </c>
      <c r="B2642" s="15" t="s">
        <v>2957</v>
      </c>
      <c r="C2642" s="15" t="s">
        <v>1313</v>
      </c>
      <c r="D2642" s="5">
        <v>500</v>
      </c>
      <c r="E2642" s="101">
        <v>8940096</v>
      </c>
      <c r="F2642" s="15" t="s">
        <v>267</v>
      </c>
      <c r="G2642" s="183" t="s">
        <v>1096</v>
      </c>
    </row>
    <row r="2643" spans="1:7" x14ac:dyDescent="0.2">
      <c r="A2643" s="100">
        <v>9465450</v>
      </c>
      <c r="B2643" s="15" t="s">
        <v>1897</v>
      </c>
      <c r="C2643" s="15" t="s">
        <v>302</v>
      </c>
      <c r="D2643" s="5">
        <v>500</v>
      </c>
      <c r="E2643" s="101">
        <v>8940096</v>
      </c>
      <c r="F2643" s="15" t="s">
        <v>267</v>
      </c>
      <c r="G2643" s="183" t="s">
        <v>1106</v>
      </c>
    </row>
    <row r="2644" spans="1:7" x14ac:dyDescent="0.2">
      <c r="A2644" s="100">
        <v>9467006</v>
      </c>
      <c r="B2644" s="15" t="s">
        <v>1316</v>
      </c>
      <c r="C2644" s="15" t="s">
        <v>222</v>
      </c>
      <c r="D2644" s="5">
        <v>500</v>
      </c>
      <c r="E2644" s="101">
        <v>8940096</v>
      </c>
      <c r="F2644" s="15" t="s">
        <v>267</v>
      </c>
      <c r="G2644" s="183" t="s">
        <v>1108</v>
      </c>
    </row>
    <row r="2645" spans="1:7" x14ac:dyDescent="0.2">
      <c r="A2645" s="100">
        <v>9469116</v>
      </c>
      <c r="B2645" s="15" t="s">
        <v>2978</v>
      </c>
      <c r="C2645" s="15" t="s">
        <v>203</v>
      </c>
      <c r="D2645" s="5">
        <v>500</v>
      </c>
      <c r="E2645" s="101">
        <v>8940096</v>
      </c>
      <c r="F2645" s="15" t="s">
        <v>267</v>
      </c>
      <c r="G2645" s="183" t="s">
        <v>1093</v>
      </c>
    </row>
    <row r="2646" spans="1:7" x14ac:dyDescent="0.2">
      <c r="A2646" s="100">
        <v>9465454</v>
      </c>
      <c r="B2646" s="15" t="s">
        <v>918</v>
      </c>
      <c r="C2646" s="15" t="s">
        <v>266</v>
      </c>
      <c r="D2646" s="5">
        <v>500</v>
      </c>
      <c r="E2646" s="101">
        <v>8940096</v>
      </c>
      <c r="F2646" s="15" t="s">
        <v>267</v>
      </c>
      <c r="G2646" s="183" t="s">
        <v>1100</v>
      </c>
    </row>
    <row r="2647" spans="1:7" x14ac:dyDescent="0.2">
      <c r="A2647" s="100">
        <v>9469440</v>
      </c>
      <c r="B2647" s="15" t="s">
        <v>2979</v>
      </c>
      <c r="C2647" s="15" t="s">
        <v>2785</v>
      </c>
      <c r="D2647" s="5">
        <v>500</v>
      </c>
      <c r="E2647" s="101">
        <v>8940096</v>
      </c>
      <c r="F2647" s="15" t="s">
        <v>267</v>
      </c>
      <c r="G2647" s="183" t="s">
        <v>1097</v>
      </c>
    </row>
    <row r="2648" spans="1:7" x14ac:dyDescent="0.2">
      <c r="A2648" s="100">
        <v>9466760</v>
      </c>
      <c r="B2648" s="15" t="s">
        <v>1705</v>
      </c>
      <c r="C2648" s="15" t="s">
        <v>1513</v>
      </c>
      <c r="D2648" s="5">
        <v>500</v>
      </c>
      <c r="E2648" s="101">
        <v>8940096</v>
      </c>
      <c r="F2648" s="15" t="s">
        <v>267</v>
      </c>
      <c r="G2648" s="183" t="s">
        <v>1104</v>
      </c>
    </row>
    <row r="2649" spans="1:7" x14ac:dyDescent="0.2">
      <c r="A2649" s="100">
        <v>9468947</v>
      </c>
      <c r="B2649" s="15" t="s">
        <v>2027</v>
      </c>
      <c r="C2649" s="15" t="s">
        <v>310</v>
      </c>
      <c r="D2649" s="5">
        <v>500</v>
      </c>
      <c r="E2649" s="101">
        <v>8940096</v>
      </c>
      <c r="F2649" s="15" t="s">
        <v>267</v>
      </c>
      <c r="G2649" s="183" t="s">
        <v>1108</v>
      </c>
    </row>
    <row r="2650" spans="1:7" x14ac:dyDescent="0.2">
      <c r="A2650" s="100">
        <v>9466791</v>
      </c>
      <c r="B2650" s="15" t="s">
        <v>1709</v>
      </c>
      <c r="C2650" s="15" t="s">
        <v>235</v>
      </c>
      <c r="D2650" s="5">
        <v>500</v>
      </c>
      <c r="E2650" s="101">
        <v>8940096</v>
      </c>
      <c r="F2650" s="15" t="s">
        <v>267</v>
      </c>
      <c r="G2650" s="183" t="s">
        <v>1100</v>
      </c>
    </row>
    <row r="2651" spans="1:7" x14ac:dyDescent="0.2">
      <c r="A2651" s="100">
        <v>9463776</v>
      </c>
      <c r="B2651" s="15" t="s">
        <v>1710</v>
      </c>
      <c r="C2651" s="15" t="s">
        <v>310</v>
      </c>
      <c r="D2651" s="5">
        <v>500</v>
      </c>
      <c r="E2651" s="101">
        <v>8940096</v>
      </c>
      <c r="F2651" s="15" t="s">
        <v>267</v>
      </c>
      <c r="G2651" s="183" t="s">
        <v>1114</v>
      </c>
    </row>
    <row r="2652" spans="1:7" x14ac:dyDescent="0.2">
      <c r="A2652" s="100">
        <v>9461248</v>
      </c>
      <c r="B2652" s="15" t="s">
        <v>1711</v>
      </c>
      <c r="C2652" s="15" t="s">
        <v>469</v>
      </c>
      <c r="D2652" s="5">
        <v>500</v>
      </c>
      <c r="E2652" s="101">
        <v>8940096</v>
      </c>
      <c r="F2652" s="15" t="s">
        <v>267</v>
      </c>
      <c r="G2652" s="183" t="s">
        <v>1108</v>
      </c>
    </row>
    <row r="2653" spans="1:7" x14ac:dyDescent="0.2">
      <c r="A2653" s="100">
        <v>9466761</v>
      </c>
      <c r="B2653" s="15" t="s">
        <v>1712</v>
      </c>
      <c r="C2653" s="15" t="s">
        <v>1421</v>
      </c>
      <c r="D2653" s="5">
        <v>500</v>
      </c>
      <c r="E2653" s="101">
        <v>8940096</v>
      </c>
      <c r="F2653" s="15" t="s">
        <v>267</v>
      </c>
      <c r="G2653" s="183" t="s">
        <v>1100</v>
      </c>
    </row>
    <row r="2654" spans="1:7" x14ac:dyDescent="0.2">
      <c r="A2654" s="100">
        <v>9468948</v>
      </c>
      <c r="B2654" s="15" t="s">
        <v>2986</v>
      </c>
      <c r="C2654" s="15" t="s">
        <v>572</v>
      </c>
      <c r="D2654" s="5">
        <v>500</v>
      </c>
      <c r="E2654" s="101">
        <v>8940096</v>
      </c>
      <c r="F2654" s="15" t="s">
        <v>267</v>
      </c>
      <c r="G2654" s="183" t="s">
        <v>1096</v>
      </c>
    </row>
    <row r="2655" spans="1:7" x14ac:dyDescent="0.2">
      <c r="A2655" s="100">
        <v>9466763</v>
      </c>
      <c r="B2655" s="15" t="s">
        <v>1713</v>
      </c>
      <c r="C2655" s="15" t="s">
        <v>546</v>
      </c>
      <c r="D2655" s="5">
        <v>541</v>
      </c>
      <c r="E2655" s="101">
        <v>8940096</v>
      </c>
      <c r="F2655" s="15" t="s">
        <v>267</v>
      </c>
      <c r="G2655" s="183" t="s">
        <v>1100</v>
      </c>
    </row>
    <row r="2656" spans="1:7" x14ac:dyDescent="0.2">
      <c r="A2656" s="100">
        <v>9468949</v>
      </c>
      <c r="B2656" s="15" t="s">
        <v>1713</v>
      </c>
      <c r="C2656" s="15" t="s">
        <v>2989</v>
      </c>
      <c r="D2656" s="5">
        <v>500</v>
      </c>
      <c r="E2656" s="101">
        <v>8940096</v>
      </c>
      <c r="F2656" s="15" t="s">
        <v>267</v>
      </c>
      <c r="G2656" s="183" t="s">
        <v>1096</v>
      </c>
    </row>
    <row r="2657" spans="1:7" x14ac:dyDescent="0.2">
      <c r="A2657" s="100">
        <v>9469008</v>
      </c>
      <c r="B2657" s="15" t="s">
        <v>2995</v>
      </c>
      <c r="C2657" s="15" t="s">
        <v>263</v>
      </c>
      <c r="D2657" s="5">
        <v>500</v>
      </c>
      <c r="E2657" s="101">
        <v>8940096</v>
      </c>
      <c r="F2657" s="15" t="s">
        <v>267</v>
      </c>
      <c r="G2657" s="183" t="s">
        <v>1096</v>
      </c>
    </row>
    <row r="2658" spans="1:7" x14ac:dyDescent="0.2">
      <c r="A2658" s="100">
        <v>9469625</v>
      </c>
      <c r="B2658" s="15" t="s">
        <v>3000</v>
      </c>
      <c r="C2658" s="15" t="s">
        <v>1602</v>
      </c>
      <c r="D2658" s="5">
        <v>500</v>
      </c>
      <c r="E2658" s="101">
        <v>8940096</v>
      </c>
      <c r="F2658" s="15" t="s">
        <v>267</v>
      </c>
      <c r="G2658" s="183" t="s">
        <v>1108</v>
      </c>
    </row>
    <row r="2659" spans="1:7" x14ac:dyDescent="0.2">
      <c r="A2659" s="100">
        <v>9469624</v>
      </c>
      <c r="B2659" s="15" t="s">
        <v>3000</v>
      </c>
      <c r="C2659" s="15" t="s">
        <v>503</v>
      </c>
      <c r="D2659" s="5">
        <v>500</v>
      </c>
      <c r="E2659" s="101">
        <v>8940096</v>
      </c>
      <c r="F2659" s="15" t="s">
        <v>267</v>
      </c>
      <c r="G2659" s="183" t="s">
        <v>1093</v>
      </c>
    </row>
    <row r="2660" spans="1:7" x14ac:dyDescent="0.2">
      <c r="A2660" s="100">
        <v>9468950</v>
      </c>
      <c r="B2660" s="15" t="s">
        <v>3001</v>
      </c>
      <c r="C2660" s="15" t="s">
        <v>246</v>
      </c>
      <c r="D2660" s="5">
        <v>500</v>
      </c>
      <c r="E2660" s="101">
        <v>8940096</v>
      </c>
      <c r="F2660" s="15" t="s">
        <v>267</v>
      </c>
      <c r="G2660" s="183" t="s">
        <v>1093</v>
      </c>
    </row>
    <row r="2661" spans="1:7" x14ac:dyDescent="0.2">
      <c r="A2661" s="100">
        <v>9463777</v>
      </c>
      <c r="B2661" s="15" t="s">
        <v>699</v>
      </c>
      <c r="C2661" s="15" t="s">
        <v>532</v>
      </c>
      <c r="D2661" s="5">
        <v>559</v>
      </c>
      <c r="E2661" s="101">
        <v>8940096</v>
      </c>
      <c r="F2661" s="15" t="s">
        <v>267</v>
      </c>
      <c r="G2661" s="183" t="s">
        <v>1104</v>
      </c>
    </row>
    <row r="2662" spans="1:7" x14ac:dyDescent="0.2">
      <c r="A2662" s="100">
        <v>9469288</v>
      </c>
      <c r="B2662" s="15" t="s">
        <v>3003</v>
      </c>
      <c r="C2662" s="15" t="s">
        <v>249</v>
      </c>
      <c r="D2662" s="5">
        <v>500</v>
      </c>
      <c r="E2662" s="101">
        <v>8940096</v>
      </c>
      <c r="F2662" s="15" t="s">
        <v>267</v>
      </c>
      <c r="G2662" s="183" t="s">
        <v>1093</v>
      </c>
    </row>
    <row r="2663" spans="1:7" x14ac:dyDescent="0.2">
      <c r="A2663" s="100">
        <v>9469196</v>
      </c>
      <c r="B2663" s="15" t="s">
        <v>3006</v>
      </c>
      <c r="C2663" s="15" t="s">
        <v>272</v>
      </c>
      <c r="D2663" s="5">
        <v>500</v>
      </c>
      <c r="E2663" s="101">
        <v>8940096</v>
      </c>
      <c r="F2663" s="15" t="s">
        <v>267</v>
      </c>
      <c r="G2663" s="183" t="s">
        <v>1093</v>
      </c>
    </row>
    <row r="2664" spans="1:7" x14ac:dyDescent="0.2">
      <c r="A2664" s="100">
        <v>9469195</v>
      </c>
      <c r="B2664" s="15" t="s">
        <v>3006</v>
      </c>
      <c r="C2664" s="15" t="s">
        <v>2182</v>
      </c>
      <c r="D2664" s="5">
        <v>500</v>
      </c>
      <c r="E2664" s="101">
        <v>8940096</v>
      </c>
      <c r="F2664" s="15" t="s">
        <v>267</v>
      </c>
      <c r="G2664" s="183" t="s">
        <v>1093</v>
      </c>
    </row>
    <row r="2665" spans="1:7" x14ac:dyDescent="0.2">
      <c r="A2665" s="100">
        <v>9468592</v>
      </c>
      <c r="B2665" s="15" t="s">
        <v>2057</v>
      </c>
      <c r="C2665" s="15" t="s">
        <v>2058</v>
      </c>
      <c r="D2665" s="5">
        <v>500</v>
      </c>
      <c r="E2665" s="101">
        <v>8940096</v>
      </c>
      <c r="F2665" s="15" t="s">
        <v>267</v>
      </c>
      <c r="G2665" s="183" t="s">
        <v>1096</v>
      </c>
    </row>
    <row r="2666" spans="1:7" x14ac:dyDescent="0.2">
      <c r="A2666" s="100">
        <v>9468951</v>
      </c>
      <c r="B2666" s="15" t="s">
        <v>3012</v>
      </c>
      <c r="C2666" s="15" t="s">
        <v>3013</v>
      </c>
      <c r="D2666" s="5">
        <v>500</v>
      </c>
      <c r="E2666" s="101">
        <v>8940096</v>
      </c>
      <c r="F2666" s="15" t="s">
        <v>267</v>
      </c>
      <c r="G2666" s="183" t="s">
        <v>1097</v>
      </c>
    </row>
    <row r="2667" spans="1:7" x14ac:dyDescent="0.2">
      <c r="A2667" s="100">
        <v>9466764</v>
      </c>
      <c r="B2667" s="15" t="s">
        <v>1721</v>
      </c>
      <c r="C2667" s="15" t="s">
        <v>735</v>
      </c>
      <c r="D2667" s="5">
        <v>500</v>
      </c>
      <c r="E2667" s="101">
        <v>8940096</v>
      </c>
      <c r="F2667" s="15" t="s">
        <v>267</v>
      </c>
      <c r="G2667" s="183" t="s">
        <v>1097</v>
      </c>
    </row>
    <row r="2668" spans="1:7" x14ac:dyDescent="0.2">
      <c r="A2668" s="100">
        <v>9469033</v>
      </c>
      <c r="B2668" s="15" t="s">
        <v>3022</v>
      </c>
      <c r="C2668" s="15" t="s">
        <v>192</v>
      </c>
      <c r="D2668" s="5">
        <v>500</v>
      </c>
      <c r="E2668" s="101">
        <v>8940096</v>
      </c>
      <c r="F2668" s="15" t="s">
        <v>267</v>
      </c>
      <c r="G2668" s="183" t="s">
        <v>1104</v>
      </c>
    </row>
    <row r="2669" spans="1:7" x14ac:dyDescent="0.2">
      <c r="A2669" s="100">
        <v>9469488</v>
      </c>
      <c r="B2669" s="15" t="s">
        <v>3025</v>
      </c>
      <c r="C2669" s="15" t="s">
        <v>192</v>
      </c>
      <c r="D2669" s="5">
        <v>500</v>
      </c>
      <c r="E2669" s="101">
        <v>8940096</v>
      </c>
      <c r="F2669" s="15" t="s">
        <v>267</v>
      </c>
      <c r="G2669" s="183" t="s">
        <v>1108</v>
      </c>
    </row>
    <row r="2670" spans="1:7" x14ac:dyDescent="0.2">
      <c r="A2670" s="100">
        <v>9468952</v>
      </c>
      <c r="B2670" s="15" t="s">
        <v>3028</v>
      </c>
      <c r="C2670" s="15" t="s">
        <v>3029</v>
      </c>
      <c r="D2670" s="5">
        <v>500</v>
      </c>
      <c r="E2670" s="101">
        <v>8940096</v>
      </c>
      <c r="F2670" s="15" t="s">
        <v>267</v>
      </c>
      <c r="G2670" s="183" t="s">
        <v>1097</v>
      </c>
    </row>
    <row r="2671" spans="1:7" x14ac:dyDescent="0.2">
      <c r="A2671" s="100">
        <v>9461606</v>
      </c>
      <c r="B2671" s="15" t="s">
        <v>553</v>
      </c>
      <c r="C2671" s="15" t="s">
        <v>386</v>
      </c>
      <c r="D2671" s="5">
        <v>503</v>
      </c>
      <c r="E2671" s="101">
        <v>8940096</v>
      </c>
      <c r="F2671" s="15" t="s">
        <v>267</v>
      </c>
      <c r="G2671" s="183" t="s">
        <v>1114</v>
      </c>
    </row>
    <row r="2672" spans="1:7" x14ac:dyDescent="0.2">
      <c r="A2672" s="100">
        <v>9459944</v>
      </c>
      <c r="B2672" s="15" t="s">
        <v>427</v>
      </c>
      <c r="C2672" s="15" t="s">
        <v>428</v>
      </c>
      <c r="D2672" s="5">
        <v>1012</v>
      </c>
      <c r="E2672" s="101">
        <v>8940096</v>
      </c>
      <c r="F2672" s="15" t="s">
        <v>267</v>
      </c>
      <c r="G2672" s="183" t="s">
        <v>1114</v>
      </c>
    </row>
    <row r="2673" spans="1:7" x14ac:dyDescent="0.2">
      <c r="A2673" s="100">
        <v>9470439</v>
      </c>
      <c r="B2673" s="15" t="s">
        <v>3588</v>
      </c>
      <c r="C2673" s="15" t="s">
        <v>1382</v>
      </c>
      <c r="D2673" s="5">
        <v>500</v>
      </c>
      <c r="E2673" s="101">
        <v>8940096</v>
      </c>
      <c r="F2673" s="15" t="s">
        <v>267</v>
      </c>
      <c r="G2673" s="183" t="s">
        <v>1093</v>
      </c>
    </row>
    <row r="2674" spans="1:7" x14ac:dyDescent="0.2">
      <c r="A2674" s="100">
        <v>9468953</v>
      </c>
      <c r="B2674" s="15" t="s">
        <v>3035</v>
      </c>
      <c r="C2674" s="15" t="s">
        <v>481</v>
      </c>
      <c r="D2674" s="5">
        <v>500</v>
      </c>
      <c r="E2674" s="101">
        <v>8940096</v>
      </c>
      <c r="F2674" s="15" t="s">
        <v>267</v>
      </c>
      <c r="G2674" s="183" t="s">
        <v>1104</v>
      </c>
    </row>
    <row r="2675" spans="1:7" x14ac:dyDescent="0.2">
      <c r="A2675" s="100">
        <v>9468954</v>
      </c>
      <c r="B2675" s="15" t="s">
        <v>3037</v>
      </c>
      <c r="C2675" s="15" t="s">
        <v>2351</v>
      </c>
      <c r="D2675" s="5">
        <v>500</v>
      </c>
      <c r="E2675" s="101">
        <v>8940096</v>
      </c>
      <c r="F2675" s="15" t="s">
        <v>267</v>
      </c>
      <c r="G2675" s="183" t="s">
        <v>1093</v>
      </c>
    </row>
    <row r="2676" spans="1:7" x14ac:dyDescent="0.2">
      <c r="A2676" s="100">
        <v>9469961</v>
      </c>
      <c r="B2676" s="15" t="s">
        <v>3042</v>
      </c>
      <c r="C2676" s="15" t="s">
        <v>249</v>
      </c>
      <c r="D2676" s="5">
        <v>500</v>
      </c>
      <c r="E2676" s="101">
        <v>8940096</v>
      </c>
      <c r="F2676" s="15" t="s">
        <v>267</v>
      </c>
      <c r="G2676" s="183" t="s">
        <v>1104</v>
      </c>
    </row>
    <row r="2677" spans="1:7" x14ac:dyDescent="0.2">
      <c r="A2677" s="100">
        <v>9463974</v>
      </c>
      <c r="B2677" s="15" t="s">
        <v>1737</v>
      </c>
      <c r="C2677" s="15" t="s">
        <v>1738</v>
      </c>
      <c r="D2677" s="5">
        <v>500</v>
      </c>
      <c r="E2677" s="101">
        <v>8940096</v>
      </c>
      <c r="F2677" s="15" t="s">
        <v>267</v>
      </c>
      <c r="G2677" s="183" t="s">
        <v>1100</v>
      </c>
    </row>
    <row r="2678" spans="1:7" x14ac:dyDescent="0.2">
      <c r="A2678" s="100">
        <v>9469802</v>
      </c>
      <c r="B2678" s="15" t="s">
        <v>3045</v>
      </c>
      <c r="C2678" s="15" t="s">
        <v>968</v>
      </c>
      <c r="D2678" s="5">
        <v>500</v>
      </c>
      <c r="E2678" s="101">
        <v>8940096</v>
      </c>
      <c r="F2678" s="15" t="s">
        <v>267</v>
      </c>
      <c r="G2678" s="183" t="s">
        <v>1097</v>
      </c>
    </row>
    <row r="2679" spans="1:7" x14ac:dyDescent="0.2">
      <c r="A2679" s="100">
        <v>9468125</v>
      </c>
      <c r="B2679" s="15" t="s">
        <v>1912</v>
      </c>
      <c r="C2679" s="15" t="s">
        <v>174</v>
      </c>
      <c r="D2679" s="5">
        <v>500</v>
      </c>
      <c r="E2679" s="101">
        <v>8940096</v>
      </c>
      <c r="F2679" s="15" t="s">
        <v>267</v>
      </c>
      <c r="G2679" s="183" t="s">
        <v>1093</v>
      </c>
    </row>
    <row r="2680" spans="1:7" x14ac:dyDescent="0.2">
      <c r="A2680" s="100">
        <v>9466766</v>
      </c>
      <c r="B2680" s="15" t="s">
        <v>1749</v>
      </c>
      <c r="C2680" s="15" t="s">
        <v>1750</v>
      </c>
      <c r="D2680" s="5">
        <v>500</v>
      </c>
      <c r="E2680" s="101">
        <v>8940096</v>
      </c>
      <c r="F2680" s="15" t="s">
        <v>267</v>
      </c>
      <c r="G2680" s="183" t="s">
        <v>1093</v>
      </c>
    </row>
    <row r="2681" spans="1:7" x14ac:dyDescent="0.2">
      <c r="A2681" s="100">
        <v>9468956</v>
      </c>
      <c r="B2681" s="15" t="s">
        <v>3078</v>
      </c>
      <c r="C2681" s="15" t="s">
        <v>3079</v>
      </c>
      <c r="D2681" s="5">
        <v>500</v>
      </c>
      <c r="E2681" s="101">
        <v>8940096</v>
      </c>
      <c r="F2681" s="15" t="s">
        <v>267</v>
      </c>
      <c r="G2681" s="183" t="s">
        <v>1100</v>
      </c>
    </row>
    <row r="2682" spans="1:7" x14ac:dyDescent="0.2">
      <c r="A2682" s="100">
        <v>9469133</v>
      </c>
      <c r="B2682" s="15" t="s">
        <v>3082</v>
      </c>
      <c r="C2682" s="15" t="s">
        <v>184</v>
      </c>
      <c r="D2682" s="5">
        <v>500</v>
      </c>
      <c r="E2682" s="101">
        <v>8940096</v>
      </c>
      <c r="F2682" s="15" t="s">
        <v>267</v>
      </c>
      <c r="G2682" s="183" t="s">
        <v>1108</v>
      </c>
    </row>
    <row r="2683" spans="1:7" x14ac:dyDescent="0.2">
      <c r="A2683" s="100">
        <v>9466767</v>
      </c>
      <c r="B2683" s="15" t="s">
        <v>1339</v>
      </c>
      <c r="C2683" s="15" t="s">
        <v>382</v>
      </c>
      <c r="D2683" s="5">
        <v>500</v>
      </c>
      <c r="E2683" s="101">
        <v>8940096</v>
      </c>
      <c r="F2683" s="15" t="s">
        <v>267</v>
      </c>
      <c r="G2683" s="183" t="s">
        <v>1097</v>
      </c>
    </row>
    <row r="2684" spans="1:7" x14ac:dyDescent="0.2">
      <c r="A2684" s="100">
        <v>9466768</v>
      </c>
      <c r="B2684" s="15" t="s">
        <v>1339</v>
      </c>
      <c r="C2684" s="15" t="s">
        <v>167</v>
      </c>
      <c r="D2684" s="5">
        <v>551</v>
      </c>
      <c r="E2684" s="101">
        <v>8940096</v>
      </c>
      <c r="F2684" s="15" t="s">
        <v>267</v>
      </c>
      <c r="G2684" s="183" t="s">
        <v>1097</v>
      </c>
    </row>
    <row r="2685" spans="1:7" x14ac:dyDescent="0.2">
      <c r="A2685" s="100">
        <v>9457797</v>
      </c>
      <c r="B2685" s="15" t="s">
        <v>643</v>
      </c>
      <c r="C2685" s="15" t="s">
        <v>235</v>
      </c>
      <c r="D2685" s="5">
        <v>1014</v>
      </c>
      <c r="E2685" s="101">
        <v>8940096</v>
      </c>
      <c r="F2685" s="15" t="s">
        <v>267</v>
      </c>
      <c r="G2685" s="183" t="s">
        <v>1106</v>
      </c>
    </row>
    <row r="2686" spans="1:7" x14ac:dyDescent="0.2">
      <c r="A2686" s="100">
        <v>9466769</v>
      </c>
      <c r="B2686" s="15" t="s">
        <v>1767</v>
      </c>
      <c r="C2686" s="15" t="s">
        <v>1768</v>
      </c>
      <c r="D2686" s="5">
        <v>500</v>
      </c>
      <c r="E2686" s="101">
        <v>8940096</v>
      </c>
      <c r="F2686" s="15" t="s">
        <v>267</v>
      </c>
      <c r="G2686" s="183" t="s">
        <v>1104</v>
      </c>
    </row>
    <row r="2687" spans="1:7" x14ac:dyDescent="0.2">
      <c r="A2687" s="100">
        <v>9468957</v>
      </c>
      <c r="B2687" s="15" t="s">
        <v>1767</v>
      </c>
      <c r="C2687" s="15" t="s">
        <v>608</v>
      </c>
      <c r="D2687" s="5">
        <v>500</v>
      </c>
      <c r="E2687" s="101">
        <v>8940096</v>
      </c>
      <c r="F2687" s="15" t="s">
        <v>267</v>
      </c>
      <c r="G2687" s="183" t="s">
        <v>1097</v>
      </c>
    </row>
    <row r="2688" spans="1:7" x14ac:dyDescent="0.2">
      <c r="A2688" s="100">
        <v>9467497</v>
      </c>
      <c r="B2688" s="15" t="s">
        <v>1773</v>
      </c>
      <c r="C2688" s="15" t="s">
        <v>1774</v>
      </c>
      <c r="D2688" s="5">
        <v>500</v>
      </c>
      <c r="E2688" s="101">
        <v>8940096</v>
      </c>
      <c r="F2688" s="15" t="s">
        <v>267</v>
      </c>
      <c r="G2688" s="183" t="s">
        <v>1091</v>
      </c>
    </row>
    <row r="2689" spans="1:7" x14ac:dyDescent="0.2">
      <c r="A2689" s="100">
        <v>9467331</v>
      </c>
      <c r="B2689" s="15" t="s">
        <v>528</v>
      </c>
      <c r="C2689" s="15" t="s">
        <v>1247</v>
      </c>
      <c r="D2689" s="5">
        <v>500</v>
      </c>
      <c r="E2689" s="101">
        <v>8940096</v>
      </c>
      <c r="F2689" s="15" t="s">
        <v>267</v>
      </c>
      <c r="G2689" s="183" t="s">
        <v>1097</v>
      </c>
    </row>
    <row r="2690" spans="1:7" x14ac:dyDescent="0.2">
      <c r="A2690" s="100">
        <v>9469893</v>
      </c>
      <c r="B2690" s="15" t="s">
        <v>3130</v>
      </c>
      <c r="C2690" s="15" t="s">
        <v>2460</v>
      </c>
      <c r="D2690" s="5">
        <v>500</v>
      </c>
      <c r="E2690" s="101">
        <v>8940096</v>
      </c>
      <c r="F2690" s="15" t="s">
        <v>267</v>
      </c>
      <c r="G2690" s="183" t="s">
        <v>1108</v>
      </c>
    </row>
    <row r="2691" spans="1:7" x14ac:dyDescent="0.2">
      <c r="A2691" s="100">
        <v>9468959</v>
      </c>
      <c r="B2691" s="15" t="s">
        <v>3136</v>
      </c>
      <c r="C2691" s="15" t="s">
        <v>1086</v>
      </c>
      <c r="D2691" s="5">
        <v>500</v>
      </c>
      <c r="E2691" s="101">
        <v>8940096</v>
      </c>
      <c r="F2691" s="15" t="s">
        <v>267</v>
      </c>
      <c r="G2691" s="183" t="s">
        <v>1096</v>
      </c>
    </row>
    <row r="2692" spans="1:7" x14ac:dyDescent="0.2">
      <c r="A2692" s="100">
        <v>9469746</v>
      </c>
      <c r="B2692" s="15" t="s">
        <v>2140</v>
      </c>
      <c r="C2692" s="15" t="s">
        <v>2141</v>
      </c>
      <c r="D2692" s="5">
        <v>500</v>
      </c>
      <c r="E2692" s="101">
        <v>8940448</v>
      </c>
      <c r="F2692" s="15" t="s">
        <v>477</v>
      </c>
      <c r="G2692" s="183" t="s">
        <v>1100</v>
      </c>
    </row>
    <row r="2693" spans="1:7" x14ac:dyDescent="0.2">
      <c r="A2693" s="100">
        <v>9469550</v>
      </c>
      <c r="B2693" s="15" t="s">
        <v>2154</v>
      </c>
      <c r="C2693" s="15" t="s">
        <v>2155</v>
      </c>
      <c r="D2693" s="5">
        <v>500</v>
      </c>
      <c r="E2693" s="101">
        <v>8940448</v>
      </c>
      <c r="F2693" s="15" t="s">
        <v>477</v>
      </c>
      <c r="G2693" s="183" t="s">
        <v>1097</v>
      </c>
    </row>
    <row r="2694" spans="1:7" x14ac:dyDescent="0.2">
      <c r="A2694" s="100">
        <v>9467171</v>
      </c>
      <c r="B2694" s="15" t="s">
        <v>1362</v>
      </c>
      <c r="C2694" s="15" t="s">
        <v>447</v>
      </c>
      <c r="D2694" s="5">
        <v>500</v>
      </c>
      <c r="E2694" s="101">
        <v>8940448</v>
      </c>
      <c r="F2694" s="15" t="s">
        <v>477</v>
      </c>
      <c r="G2694" s="183" t="s">
        <v>1093</v>
      </c>
    </row>
    <row r="2695" spans="1:7" x14ac:dyDescent="0.2">
      <c r="A2695" s="100">
        <v>9469744</v>
      </c>
      <c r="B2695" s="15" t="s">
        <v>2165</v>
      </c>
      <c r="C2695" s="15" t="s">
        <v>1188</v>
      </c>
      <c r="D2695" s="5">
        <v>500</v>
      </c>
      <c r="E2695" s="101">
        <v>8940448</v>
      </c>
      <c r="F2695" s="15" t="s">
        <v>477</v>
      </c>
      <c r="G2695" s="183" t="s">
        <v>1093</v>
      </c>
    </row>
    <row r="2696" spans="1:7" x14ac:dyDescent="0.2">
      <c r="A2696" s="100">
        <v>9469745</v>
      </c>
      <c r="B2696" s="15" t="s">
        <v>2165</v>
      </c>
      <c r="C2696" s="15" t="s">
        <v>2166</v>
      </c>
      <c r="D2696" s="5">
        <v>500</v>
      </c>
      <c r="E2696" s="101">
        <v>8940448</v>
      </c>
      <c r="F2696" s="15" t="s">
        <v>477</v>
      </c>
      <c r="G2696" s="183" t="s">
        <v>1093</v>
      </c>
    </row>
    <row r="2697" spans="1:7" x14ac:dyDescent="0.2">
      <c r="A2697" s="100">
        <v>9469651</v>
      </c>
      <c r="B2697" s="15" t="s">
        <v>2180</v>
      </c>
      <c r="C2697" s="15" t="s">
        <v>207</v>
      </c>
      <c r="D2697" s="5">
        <v>500</v>
      </c>
      <c r="E2697" s="101">
        <v>8940448</v>
      </c>
      <c r="F2697" s="15" t="s">
        <v>477</v>
      </c>
      <c r="G2697" s="183" t="s">
        <v>1097</v>
      </c>
    </row>
    <row r="2698" spans="1:7" x14ac:dyDescent="0.2">
      <c r="A2698" s="100">
        <v>9469344</v>
      </c>
      <c r="B2698" s="15" t="s">
        <v>2217</v>
      </c>
      <c r="C2698" s="15" t="s">
        <v>2090</v>
      </c>
      <c r="D2698" s="5">
        <v>500</v>
      </c>
      <c r="E2698" s="101">
        <v>8940448</v>
      </c>
      <c r="F2698" s="15" t="s">
        <v>477</v>
      </c>
      <c r="G2698" s="183" t="s">
        <v>1097</v>
      </c>
    </row>
    <row r="2699" spans="1:7" x14ac:dyDescent="0.2">
      <c r="A2699" s="100">
        <v>9469330</v>
      </c>
      <c r="B2699" s="15" t="s">
        <v>2225</v>
      </c>
      <c r="C2699" s="15" t="s">
        <v>2226</v>
      </c>
      <c r="D2699" s="5">
        <v>500</v>
      </c>
      <c r="E2699" s="101">
        <v>8940448</v>
      </c>
      <c r="F2699" s="15" t="s">
        <v>477</v>
      </c>
      <c r="G2699" s="183" t="s">
        <v>1096</v>
      </c>
    </row>
    <row r="2700" spans="1:7" x14ac:dyDescent="0.2">
      <c r="A2700" s="100">
        <v>9469206</v>
      </c>
      <c r="B2700" s="15" t="s">
        <v>2231</v>
      </c>
      <c r="C2700" s="15" t="s">
        <v>2232</v>
      </c>
      <c r="D2700" s="5">
        <v>500</v>
      </c>
      <c r="E2700" s="101">
        <v>8940448</v>
      </c>
      <c r="F2700" s="15" t="s">
        <v>477</v>
      </c>
      <c r="G2700" s="183" t="s">
        <v>1104</v>
      </c>
    </row>
    <row r="2701" spans="1:7" x14ac:dyDescent="0.2">
      <c r="A2701" s="100">
        <v>9469204</v>
      </c>
      <c r="B2701" s="15" t="s">
        <v>2231</v>
      </c>
      <c r="C2701" s="15" t="s">
        <v>178</v>
      </c>
      <c r="D2701" s="5">
        <v>500</v>
      </c>
      <c r="E2701" s="101">
        <v>8940448</v>
      </c>
      <c r="F2701" s="15" t="s">
        <v>477</v>
      </c>
      <c r="G2701" s="183" t="s">
        <v>1097</v>
      </c>
    </row>
    <row r="2702" spans="1:7" x14ac:dyDescent="0.2">
      <c r="A2702" s="100">
        <v>9469205</v>
      </c>
      <c r="B2702" s="15" t="s">
        <v>2231</v>
      </c>
      <c r="C2702" s="15" t="s">
        <v>2233</v>
      </c>
      <c r="D2702" s="5">
        <v>500</v>
      </c>
      <c r="E2702" s="101">
        <v>8940448</v>
      </c>
      <c r="F2702" s="15" t="s">
        <v>477</v>
      </c>
      <c r="G2702" s="183" t="s">
        <v>1097</v>
      </c>
    </row>
    <row r="2703" spans="1:7" x14ac:dyDescent="0.2">
      <c r="A2703" s="100">
        <v>9467289</v>
      </c>
      <c r="B2703" s="15" t="s">
        <v>2231</v>
      </c>
      <c r="C2703" s="15" t="s">
        <v>1187</v>
      </c>
      <c r="D2703" s="5">
        <v>500</v>
      </c>
      <c r="E2703" s="101">
        <v>8940448</v>
      </c>
      <c r="F2703" s="15" t="s">
        <v>477</v>
      </c>
      <c r="G2703" s="183" t="s">
        <v>1091</v>
      </c>
    </row>
    <row r="2704" spans="1:7" x14ac:dyDescent="0.2">
      <c r="A2704" s="100">
        <v>9469899</v>
      </c>
      <c r="B2704" s="15" t="s">
        <v>2234</v>
      </c>
      <c r="C2704" s="15" t="s">
        <v>2235</v>
      </c>
      <c r="D2704" s="5">
        <v>500</v>
      </c>
      <c r="E2704" s="101">
        <v>8940448</v>
      </c>
      <c r="F2704" s="15" t="s">
        <v>477</v>
      </c>
      <c r="G2704" s="183" t="s">
        <v>1097</v>
      </c>
    </row>
    <row r="2705" spans="1:7" x14ac:dyDescent="0.2">
      <c r="A2705" s="100">
        <v>9470401</v>
      </c>
      <c r="B2705" s="15" t="s">
        <v>3188</v>
      </c>
      <c r="C2705" s="15" t="s">
        <v>3189</v>
      </c>
      <c r="D2705" s="5">
        <v>500</v>
      </c>
      <c r="E2705" s="101">
        <v>8940448</v>
      </c>
      <c r="F2705" s="15" t="s">
        <v>477</v>
      </c>
      <c r="G2705" s="183" t="s">
        <v>1104</v>
      </c>
    </row>
    <row r="2706" spans="1:7" x14ac:dyDescent="0.2">
      <c r="A2706" s="100">
        <v>9454510</v>
      </c>
      <c r="B2706" s="15" t="s">
        <v>260</v>
      </c>
      <c r="C2706" s="15" t="s">
        <v>261</v>
      </c>
      <c r="D2706" s="5">
        <v>500</v>
      </c>
      <c r="E2706" s="101">
        <v>8940448</v>
      </c>
      <c r="F2706" s="15" t="s">
        <v>477</v>
      </c>
      <c r="G2706" s="183" t="s">
        <v>1106</v>
      </c>
    </row>
    <row r="2707" spans="1:7" x14ac:dyDescent="0.2">
      <c r="A2707" s="100">
        <v>9464006</v>
      </c>
      <c r="B2707" s="15" t="s">
        <v>934</v>
      </c>
      <c r="C2707" s="15" t="s">
        <v>658</v>
      </c>
      <c r="D2707" s="5">
        <v>500</v>
      </c>
      <c r="E2707" s="101">
        <v>8940448</v>
      </c>
      <c r="F2707" s="15" t="s">
        <v>477</v>
      </c>
      <c r="G2707" s="183" t="s">
        <v>1091</v>
      </c>
    </row>
    <row r="2708" spans="1:7" x14ac:dyDescent="0.2">
      <c r="A2708" s="100">
        <v>9469336</v>
      </c>
      <c r="B2708" s="15" t="s">
        <v>2292</v>
      </c>
      <c r="C2708" s="15" t="s">
        <v>2293</v>
      </c>
      <c r="D2708" s="5">
        <v>500</v>
      </c>
      <c r="E2708" s="101">
        <v>8940448</v>
      </c>
      <c r="F2708" s="15" t="s">
        <v>477</v>
      </c>
      <c r="G2708" s="183" t="s">
        <v>1104</v>
      </c>
    </row>
    <row r="2709" spans="1:7" x14ac:dyDescent="0.2">
      <c r="A2709" s="100">
        <v>9459014</v>
      </c>
      <c r="B2709" s="15" t="s">
        <v>256</v>
      </c>
      <c r="C2709" s="15" t="s">
        <v>226</v>
      </c>
      <c r="D2709" s="5">
        <v>505</v>
      </c>
      <c r="E2709" s="101">
        <v>8940448</v>
      </c>
      <c r="F2709" s="15" t="s">
        <v>477</v>
      </c>
      <c r="G2709" s="183" t="s">
        <v>1091</v>
      </c>
    </row>
    <row r="2710" spans="1:7" x14ac:dyDescent="0.2">
      <c r="A2710" s="100">
        <v>9455373</v>
      </c>
      <c r="B2710" s="15" t="s">
        <v>256</v>
      </c>
      <c r="C2710" s="15" t="s">
        <v>200</v>
      </c>
      <c r="D2710" s="5">
        <v>568</v>
      </c>
      <c r="E2710" s="101">
        <v>8940448</v>
      </c>
      <c r="F2710" s="15" t="s">
        <v>477</v>
      </c>
      <c r="G2710" s="183" t="s">
        <v>1132</v>
      </c>
    </row>
    <row r="2711" spans="1:7" x14ac:dyDescent="0.2">
      <c r="A2711" s="100">
        <v>9462037</v>
      </c>
      <c r="B2711" s="15" t="s">
        <v>256</v>
      </c>
      <c r="C2711" s="15" t="s">
        <v>1009</v>
      </c>
      <c r="D2711" s="5">
        <v>500</v>
      </c>
      <c r="E2711" s="101">
        <v>8940448</v>
      </c>
      <c r="F2711" s="15" t="s">
        <v>477</v>
      </c>
      <c r="G2711" s="183" t="s">
        <v>1093</v>
      </c>
    </row>
    <row r="2712" spans="1:7" x14ac:dyDescent="0.2">
      <c r="A2712" s="100">
        <v>9461823</v>
      </c>
      <c r="B2712" s="15" t="s">
        <v>568</v>
      </c>
      <c r="C2712" s="15" t="s">
        <v>1010</v>
      </c>
      <c r="D2712" s="5">
        <v>877</v>
      </c>
      <c r="E2712" s="101">
        <v>8940448</v>
      </c>
      <c r="F2712" s="15" t="s">
        <v>477</v>
      </c>
      <c r="G2712" s="183" t="s">
        <v>1093</v>
      </c>
    </row>
    <row r="2713" spans="1:7" x14ac:dyDescent="0.2">
      <c r="A2713" s="100">
        <v>9460094</v>
      </c>
      <c r="B2713" s="15" t="s">
        <v>568</v>
      </c>
      <c r="C2713" s="15" t="s">
        <v>569</v>
      </c>
      <c r="D2713" s="5">
        <v>1088</v>
      </c>
      <c r="E2713" s="101">
        <v>8940448</v>
      </c>
      <c r="F2713" s="15" t="s">
        <v>477</v>
      </c>
      <c r="G2713" s="183" t="s">
        <v>1091</v>
      </c>
    </row>
    <row r="2714" spans="1:7" x14ac:dyDescent="0.2">
      <c r="A2714" s="100">
        <v>9464830</v>
      </c>
      <c r="B2714" s="15" t="s">
        <v>568</v>
      </c>
      <c r="C2714" s="15" t="s">
        <v>2358</v>
      </c>
      <c r="D2714" s="5">
        <v>500</v>
      </c>
      <c r="E2714" s="101">
        <v>8940448</v>
      </c>
      <c r="F2714" s="15" t="s">
        <v>477</v>
      </c>
      <c r="G2714" s="183" t="s">
        <v>1097</v>
      </c>
    </row>
    <row r="2715" spans="1:7" x14ac:dyDescent="0.2">
      <c r="A2715" s="100">
        <v>9467144</v>
      </c>
      <c r="B2715" s="15" t="s">
        <v>1214</v>
      </c>
      <c r="C2715" s="15" t="s">
        <v>1147</v>
      </c>
      <c r="D2715" s="5">
        <v>500</v>
      </c>
      <c r="E2715" s="101">
        <v>8940448</v>
      </c>
      <c r="F2715" s="15" t="s">
        <v>477</v>
      </c>
      <c r="G2715" s="183" t="s">
        <v>1091</v>
      </c>
    </row>
    <row r="2716" spans="1:7" x14ac:dyDescent="0.2">
      <c r="A2716" s="100">
        <v>9469317</v>
      </c>
      <c r="B2716" s="15" t="s">
        <v>2362</v>
      </c>
      <c r="C2716" s="15" t="s">
        <v>2363</v>
      </c>
      <c r="D2716" s="5">
        <v>500</v>
      </c>
      <c r="E2716" s="101">
        <v>8940448</v>
      </c>
      <c r="F2716" s="15" t="s">
        <v>477</v>
      </c>
      <c r="G2716" s="183" t="s">
        <v>1096</v>
      </c>
    </row>
    <row r="2717" spans="1:7" x14ac:dyDescent="0.2">
      <c r="A2717" s="100">
        <v>9469324</v>
      </c>
      <c r="B2717" s="15" t="s">
        <v>2370</v>
      </c>
      <c r="C2717" s="15" t="s">
        <v>530</v>
      </c>
      <c r="D2717" s="5">
        <v>500</v>
      </c>
      <c r="E2717" s="101">
        <v>8940448</v>
      </c>
      <c r="F2717" s="15" t="s">
        <v>477</v>
      </c>
      <c r="G2717" s="183" t="s">
        <v>1093</v>
      </c>
    </row>
    <row r="2718" spans="1:7" x14ac:dyDescent="0.2">
      <c r="A2718" s="100">
        <v>9464011</v>
      </c>
      <c r="B2718" s="15" t="s">
        <v>672</v>
      </c>
      <c r="C2718" s="15" t="s">
        <v>357</v>
      </c>
      <c r="D2718" s="5">
        <v>578</v>
      </c>
      <c r="E2718" s="101">
        <v>8940448</v>
      </c>
      <c r="F2718" s="15" t="s">
        <v>477</v>
      </c>
      <c r="G2718" s="183" t="s">
        <v>1091</v>
      </c>
    </row>
    <row r="2719" spans="1:7" x14ac:dyDescent="0.2">
      <c r="A2719" s="100">
        <v>9465667</v>
      </c>
      <c r="B2719" s="15" t="s">
        <v>672</v>
      </c>
      <c r="C2719" s="15" t="s">
        <v>495</v>
      </c>
      <c r="D2719" s="5">
        <v>631</v>
      </c>
      <c r="E2719" s="101">
        <v>8940448</v>
      </c>
      <c r="F2719" s="15" t="s">
        <v>477</v>
      </c>
      <c r="G2719" s="183" t="s">
        <v>1097</v>
      </c>
    </row>
    <row r="2720" spans="1:7" x14ac:dyDescent="0.2">
      <c r="A2720" s="100">
        <v>9461507</v>
      </c>
      <c r="B2720" s="15" t="s">
        <v>849</v>
      </c>
      <c r="C2720" s="15" t="s">
        <v>1208</v>
      </c>
      <c r="D2720" s="5">
        <v>500</v>
      </c>
      <c r="E2720" s="101">
        <v>8940448</v>
      </c>
      <c r="F2720" s="15" t="s">
        <v>477</v>
      </c>
      <c r="G2720" s="183" t="s">
        <v>1091</v>
      </c>
    </row>
    <row r="2721" spans="1:7" x14ac:dyDescent="0.2">
      <c r="A2721" s="100">
        <v>9469315</v>
      </c>
      <c r="B2721" s="15" t="s">
        <v>2401</v>
      </c>
      <c r="C2721" s="15" t="s">
        <v>243</v>
      </c>
      <c r="D2721" s="5">
        <v>500</v>
      </c>
      <c r="E2721" s="101">
        <v>8940448</v>
      </c>
      <c r="F2721" s="15" t="s">
        <v>477</v>
      </c>
      <c r="G2721" s="183" t="s">
        <v>1104</v>
      </c>
    </row>
    <row r="2722" spans="1:7" x14ac:dyDescent="0.2">
      <c r="A2722" s="100">
        <v>9469323</v>
      </c>
      <c r="B2722" s="15" t="s">
        <v>1835</v>
      </c>
      <c r="C2722" s="15" t="s">
        <v>2402</v>
      </c>
      <c r="D2722" s="5">
        <v>500</v>
      </c>
      <c r="E2722" s="101">
        <v>8940448</v>
      </c>
      <c r="F2722" s="15" t="s">
        <v>477</v>
      </c>
      <c r="G2722" s="183" t="s">
        <v>1108</v>
      </c>
    </row>
    <row r="2723" spans="1:7" x14ac:dyDescent="0.2">
      <c r="A2723" s="100">
        <v>9467234</v>
      </c>
      <c r="B2723" s="15" t="s">
        <v>1476</v>
      </c>
      <c r="C2723" s="15" t="s">
        <v>1477</v>
      </c>
      <c r="D2723" s="5">
        <v>500</v>
      </c>
      <c r="E2723" s="101">
        <v>8940448</v>
      </c>
      <c r="F2723" s="15" t="s">
        <v>477</v>
      </c>
      <c r="G2723" s="183" t="s">
        <v>1096</v>
      </c>
    </row>
    <row r="2724" spans="1:7" x14ac:dyDescent="0.2">
      <c r="A2724" s="100">
        <v>9469209</v>
      </c>
      <c r="B2724" s="15" t="s">
        <v>2412</v>
      </c>
      <c r="C2724" s="15" t="s">
        <v>257</v>
      </c>
      <c r="D2724" s="5">
        <v>500</v>
      </c>
      <c r="E2724" s="101">
        <v>8940448</v>
      </c>
      <c r="F2724" s="15" t="s">
        <v>477</v>
      </c>
      <c r="G2724" s="183" t="s">
        <v>1097</v>
      </c>
    </row>
    <row r="2725" spans="1:7" x14ac:dyDescent="0.2">
      <c r="A2725" s="100">
        <v>9461528</v>
      </c>
      <c r="B2725" s="15" t="s">
        <v>460</v>
      </c>
      <c r="C2725" s="15" t="s">
        <v>461</v>
      </c>
      <c r="D2725" s="5">
        <v>1293</v>
      </c>
      <c r="E2725" s="101">
        <v>8940448</v>
      </c>
      <c r="F2725" s="15" t="s">
        <v>477</v>
      </c>
      <c r="G2725" s="183" t="s">
        <v>1108</v>
      </c>
    </row>
    <row r="2726" spans="1:7" x14ac:dyDescent="0.2">
      <c r="A2726" s="100">
        <v>9461825</v>
      </c>
      <c r="B2726" s="15" t="s">
        <v>460</v>
      </c>
      <c r="C2726" s="15" t="s">
        <v>253</v>
      </c>
      <c r="D2726" s="5">
        <v>534</v>
      </c>
      <c r="E2726" s="101">
        <v>8940448</v>
      </c>
      <c r="F2726" s="15" t="s">
        <v>477</v>
      </c>
      <c r="G2726" s="183" t="s">
        <v>1091</v>
      </c>
    </row>
    <row r="2727" spans="1:7" x14ac:dyDescent="0.2">
      <c r="A2727" s="100">
        <v>9469316</v>
      </c>
      <c r="B2727" s="15" t="s">
        <v>2468</v>
      </c>
      <c r="C2727" s="15" t="s">
        <v>187</v>
      </c>
      <c r="D2727" s="5">
        <v>500</v>
      </c>
      <c r="E2727" s="101">
        <v>8940448</v>
      </c>
      <c r="F2727" s="15" t="s">
        <v>477</v>
      </c>
      <c r="G2727" s="183" t="s">
        <v>1093</v>
      </c>
    </row>
    <row r="2728" spans="1:7" x14ac:dyDescent="0.2">
      <c r="A2728" s="100">
        <v>9470215</v>
      </c>
      <c r="B2728" s="15" t="s">
        <v>3267</v>
      </c>
      <c r="C2728" s="15" t="s">
        <v>3268</v>
      </c>
      <c r="D2728" s="5">
        <v>500</v>
      </c>
      <c r="E2728" s="101">
        <v>8940448</v>
      </c>
      <c r="F2728" s="15" t="s">
        <v>477</v>
      </c>
      <c r="G2728" s="183" t="s">
        <v>1108</v>
      </c>
    </row>
    <row r="2729" spans="1:7" x14ac:dyDescent="0.2">
      <c r="A2729" s="100">
        <v>9468782</v>
      </c>
      <c r="B2729" s="15" t="s">
        <v>2088</v>
      </c>
      <c r="C2729" s="15" t="s">
        <v>226</v>
      </c>
      <c r="D2729" s="5">
        <v>500</v>
      </c>
      <c r="E2729" s="101">
        <v>8940448</v>
      </c>
      <c r="F2729" s="15" t="s">
        <v>477</v>
      </c>
      <c r="G2729" s="183" t="s">
        <v>1097</v>
      </c>
    </row>
    <row r="2730" spans="1:7" x14ac:dyDescent="0.2">
      <c r="A2730" s="100">
        <v>9469210</v>
      </c>
      <c r="B2730" s="15" t="s">
        <v>2519</v>
      </c>
      <c r="C2730" s="15" t="s">
        <v>2520</v>
      </c>
      <c r="D2730" s="5">
        <v>500</v>
      </c>
      <c r="E2730" s="101">
        <v>8940448</v>
      </c>
      <c r="F2730" s="15" t="s">
        <v>477</v>
      </c>
      <c r="G2730" s="183" t="s">
        <v>1096</v>
      </c>
    </row>
    <row r="2731" spans="1:7" x14ac:dyDescent="0.2">
      <c r="A2731" s="100">
        <v>9466902</v>
      </c>
      <c r="B2731" s="15" t="s">
        <v>683</v>
      </c>
      <c r="C2731" s="15" t="s">
        <v>231</v>
      </c>
      <c r="D2731" s="5">
        <v>500</v>
      </c>
      <c r="E2731" s="101">
        <v>8940448</v>
      </c>
      <c r="F2731" s="15" t="s">
        <v>477</v>
      </c>
      <c r="G2731" s="183" t="s">
        <v>1093</v>
      </c>
    </row>
    <row r="2732" spans="1:7" x14ac:dyDescent="0.2">
      <c r="A2732" s="100">
        <v>9464223</v>
      </c>
      <c r="B2732" s="15" t="s">
        <v>683</v>
      </c>
      <c r="C2732" s="15" t="s">
        <v>646</v>
      </c>
      <c r="D2732" s="5">
        <v>648</v>
      </c>
      <c r="E2732" s="101">
        <v>8940448</v>
      </c>
      <c r="F2732" s="15" t="s">
        <v>477</v>
      </c>
      <c r="G2732" s="183" t="s">
        <v>1091</v>
      </c>
    </row>
    <row r="2733" spans="1:7" x14ac:dyDescent="0.2">
      <c r="A2733" s="100">
        <v>9467841</v>
      </c>
      <c r="B2733" s="15" t="s">
        <v>1852</v>
      </c>
      <c r="C2733" s="15" t="s">
        <v>1853</v>
      </c>
      <c r="D2733" s="5">
        <v>500</v>
      </c>
      <c r="E2733" s="101">
        <v>8940448</v>
      </c>
      <c r="F2733" s="15" t="s">
        <v>477</v>
      </c>
      <c r="G2733" s="183" t="s">
        <v>1114</v>
      </c>
    </row>
    <row r="2734" spans="1:7" x14ac:dyDescent="0.2">
      <c r="A2734" s="100">
        <v>9469407</v>
      </c>
      <c r="B2734" s="15" t="s">
        <v>983</v>
      </c>
      <c r="C2734" s="15" t="s">
        <v>2544</v>
      </c>
      <c r="D2734" s="5">
        <v>500</v>
      </c>
      <c r="E2734" s="101">
        <v>8940448</v>
      </c>
      <c r="F2734" s="15" t="s">
        <v>477</v>
      </c>
      <c r="G2734" s="183" t="s">
        <v>1097</v>
      </c>
    </row>
    <row r="2735" spans="1:7" x14ac:dyDescent="0.2">
      <c r="A2735" s="100">
        <v>9464501</v>
      </c>
      <c r="B2735" s="15" t="s">
        <v>1031</v>
      </c>
      <c r="C2735" s="15" t="s">
        <v>1032</v>
      </c>
      <c r="D2735" s="5">
        <v>554</v>
      </c>
      <c r="E2735" s="101">
        <v>8940448</v>
      </c>
      <c r="F2735" s="15" t="s">
        <v>477</v>
      </c>
      <c r="G2735" s="183" t="s">
        <v>1093</v>
      </c>
    </row>
    <row r="2736" spans="1:7" x14ac:dyDescent="0.2">
      <c r="A2736" s="100">
        <v>9469345</v>
      </c>
      <c r="B2736" s="15" t="s">
        <v>2572</v>
      </c>
      <c r="C2736" s="15" t="s">
        <v>2573</v>
      </c>
      <c r="D2736" s="5">
        <v>500</v>
      </c>
      <c r="E2736" s="101">
        <v>8940448</v>
      </c>
      <c r="F2736" s="15" t="s">
        <v>477</v>
      </c>
      <c r="G2736" s="183" t="s">
        <v>1097</v>
      </c>
    </row>
    <row r="2737" spans="1:7" x14ac:dyDescent="0.2">
      <c r="A2737" s="100">
        <v>9465474</v>
      </c>
      <c r="B2737" s="15" t="s">
        <v>878</v>
      </c>
      <c r="C2737" s="15" t="s">
        <v>735</v>
      </c>
      <c r="D2737" s="5">
        <v>505</v>
      </c>
      <c r="E2737" s="101">
        <v>8940448</v>
      </c>
      <c r="F2737" s="15" t="s">
        <v>477</v>
      </c>
      <c r="G2737" s="183" t="s">
        <v>1106</v>
      </c>
    </row>
    <row r="2738" spans="1:7" x14ac:dyDescent="0.2">
      <c r="A2738" s="100">
        <v>9469348</v>
      </c>
      <c r="B2738" s="15" t="s">
        <v>2633</v>
      </c>
      <c r="C2738" s="15" t="s">
        <v>205</v>
      </c>
      <c r="D2738" s="5">
        <v>500</v>
      </c>
      <c r="E2738" s="101">
        <v>8940448</v>
      </c>
      <c r="F2738" s="15" t="s">
        <v>477</v>
      </c>
      <c r="G2738" s="183" t="s">
        <v>1097</v>
      </c>
    </row>
    <row r="2739" spans="1:7" x14ac:dyDescent="0.2">
      <c r="A2739" s="100">
        <v>9469306</v>
      </c>
      <c r="B2739" s="15" t="s">
        <v>2639</v>
      </c>
      <c r="C2739" s="15" t="s">
        <v>2640</v>
      </c>
      <c r="D2739" s="5">
        <v>500</v>
      </c>
      <c r="E2739" s="101">
        <v>8940448</v>
      </c>
      <c r="F2739" s="15" t="s">
        <v>477</v>
      </c>
      <c r="G2739" s="183" t="s">
        <v>1097</v>
      </c>
    </row>
    <row r="2740" spans="1:7" x14ac:dyDescent="0.2">
      <c r="A2740" s="100">
        <v>9469333</v>
      </c>
      <c r="B2740" s="15" t="s">
        <v>2648</v>
      </c>
      <c r="C2740" s="15" t="s">
        <v>2614</v>
      </c>
      <c r="D2740" s="5">
        <v>500</v>
      </c>
      <c r="E2740" s="101">
        <v>8940448</v>
      </c>
      <c r="F2740" s="15" t="s">
        <v>477</v>
      </c>
      <c r="G2740" s="183" t="s">
        <v>1097</v>
      </c>
    </row>
    <row r="2741" spans="1:7" x14ac:dyDescent="0.2">
      <c r="A2741" s="100">
        <v>9469334</v>
      </c>
      <c r="B2741" s="15" t="s">
        <v>2648</v>
      </c>
      <c r="C2741" s="15" t="s">
        <v>728</v>
      </c>
      <c r="D2741" s="5">
        <v>500</v>
      </c>
      <c r="E2741" s="101">
        <v>8940448</v>
      </c>
      <c r="F2741" s="15" t="s">
        <v>477</v>
      </c>
      <c r="G2741" s="183" t="s">
        <v>1093</v>
      </c>
    </row>
    <row r="2742" spans="1:7" x14ac:dyDescent="0.2">
      <c r="A2742" s="100">
        <v>9469332</v>
      </c>
      <c r="B2742" s="15" t="s">
        <v>2654</v>
      </c>
      <c r="C2742" s="15" t="s">
        <v>1381</v>
      </c>
      <c r="D2742" s="5">
        <v>500</v>
      </c>
      <c r="E2742" s="101">
        <v>8940448</v>
      </c>
      <c r="F2742" s="15" t="s">
        <v>477</v>
      </c>
      <c r="G2742" s="183" t="s">
        <v>1108</v>
      </c>
    </row>
    <row r="2743" spans="1:7" x14ac:dyDescent="0.2">
      <c r="A2743" s="100">
        <v>9469909</v>
      </c>
      <c r="B2743" s="15" t="s">
        <v>2663</v>
      </c>
      <c r="C2743" s="15" t="s">
        <v>357</v>
      </c>
      <c r="D2743" s="5">
        <v>500</v>
      </c>
      <c r="E2743" s="101">
        <v>8940448</v>
      </c>
      <c r="F2743" s="15" t="s">
        <v>477</v>
      </c>
      <c r="G2743" s="183" t="s">
        <v>1091</v>
      </c>
    </row>
    <row r="2744" spans="1:7" x14ac:dyDescent="0.2">
      <c r="A2744" s="100">
        <v>9466157</v>
      </c>
      <c r="B2744" s="15" t="s">
        <v>955</v>
      </c>
      <c r="C2744" s="15" t="s">
        <v>255</v>
      </c>
      <c r="D2744" s="5">
        <v>500</v>
      </c>
      <c r="E2744" s="101">
        <v>8940448</v>
      </c>
      <c r="F2744" s="15" t="s">
        <v>477</v>
      </c>
      <c r="G2744" s="183" t="s">
        <v>1100</v>
      </c>
    </row>
    <row r="2745" spans="1:7" x14ac:dyDescent="0.2">
      <c r="A2745" s="100">
        <v>9469329</v>
      </c>
      <c r="B2745" s="15" t="s">
        <v>2690</v>
      </c>
      <c r="C2745" s="15" t="s">
        <v>2691</v>
      </c>
      <c r="D2745" s="5">
        <v>500</v>
      </c>
      <c r="E2745" s="101">
        <v>8940448</v>
      </c>
      <c r="F2745" s="15" t="s">
        <v>477</v>
      </c>
      <c r="G2745" s="183" t="s">
        <v>1096</v>
      </c>
    </row>
    <row r="2746" spans="1:7" x14ac:dyDescent="0.2">
      <c r="A2746" s="100">
        <v>9465399</v>
      </c>
      <c r="B2746" s="15" t="s">
        <v>884</v>
      </c>
      <c r="C2746" s="15" t="s">
        <v>634</v>
      </c>
      <c r="D2746" s="5">
        <v>500</v>
      </c>
      <c r="E2746" s="101">
        <v>8940448</v>
      </c>
      <c r="F2746" s="15" t="s">
        <v>477</v>
      </c>
      <c r="G2746" s="183" t="s">
        <v>1132</v>
      </c>
    </row>
    <row r="2747" spans="1:7" x14ac:dyDescent="0.2">
      <c r="A2747" s="100">
        <v>9469328</v>
      </c>
      <c r="B2747" s="15" t="s">
        <v>2699</v>
      </c>
      <c r="C2747" s="15" t="s">
        <v>226</v>
      </c>
      <c r="D2747" s="5">
        <v>500</v>
      </c>
      <c r="E2747" s="101">
        <v>8940448</v>
      </c>
      <c r="F2747" s="15" t="s">
        <v>477</v>
      </c>
      <c r="G2747" s="183" t="s">
        <v>1132</v>
      </c>
    </row>
    <row r="2748" spans="1:7" x14ac:dyDescent="0.2">
      <c r="A2748" s="100">
        <v>9461533</v>
      </c>
      <c r="B2748" s="15" t="s">
        <v>582</v>
      </c>
      <c r="C2748" s="15" t="s">
        <v>197</v>
      </c>
      <c r="D2748" s="5">
        <v>503</v>
      </c>
      <c r="E2748" s="101">
        <v>8940448</v>
      </c>
      <c r="F2748" s="15" t="s">
        <v>477</v>
      </c>
      <c r="G2748" s="183" t="s">
        <v>1091</v>
      </c>
    </row>
    <row r="2749" spans="1:7" x14ac:dyDescent="0.2">
      <c r="A2749" s="100">
        <v>9467219</v>
      </c>
      <c r="B2749" s="15" t="s">
        <v>582</v>
      </c>
      <c r="C2749" s="15" t="s">
        <v>1614</v>
      </c>
      <c r="D2749" s="5">
        <v>500</v>
      </c>
      <c r="E2749" s="101">
        <v>8940448</v>
      </c>
      <c r="F2749" s="15" t="s">
        <v>477</v>
      </c>
      <c r="G2749" s="183" t="s">
        <v>1106</v>
      </c>
    </row>
    <row r="2750" spans="1:7" x14ac:dyDescent="0.2">
      <c r="A2750" s="100">
        <v>9469322</v>
      </c>
      <c r="B2750" s="15" t="s">
        <v>2723</v>
      </c>
      <c r="C2750" s="15" t="s">
        <v>2724</v>
      </c>
      <c r="D2750" s="5">
        <v>500</v>
      </c>
      <c r="E2750" s="101">
        <v>8940448</v>
      </c>
      <c r="F2750" s="15" t="s">
        <v>477</v>
      </c>
      <c r="G2750" s="183" t="s">
        <v>1100</v>
      </c>
    </row>
    <row r="2751" spans="1:7" x14ac:dyDescent="0.2">
      <c r="A2751" s="100">
        <v>9464374</v>
      </c>
      <c r="B2751" s="15" t="s">
        <v>1041</v>
      </c>
      <c r="C2751" s="15" t="s">
        <v>247</v>
      </c>
      <c r="D2751" s="5">
        <v>517</v>
      </c>
      <c r="E2751" s="101">
        <v>8940448</v>
      </c>
      <c r="F2751" s="15" t="s">
        <v>477</v>
      </c>
      <c r="G2751" s="183" t="s">
        <v>1097</v>
      </c>
    </row>
    <row r="2752" spans="1:7" x14ac:dyDescent="0.2">
      <c r="A2752" s="100">
        <v>9464373</v>
      </c>
      <c r="B2752" s="15" t="s">
        <v>1041</v>
      </c>
      <c r="C2752" s="15" t="s">
        <v>215</v>
      </c>
      <c r="D2752" s="5">
        <v>526</v>
      </c>
      <c r="E2752" s="101">
        <v>8940448</v>
      </c>
      <c r="F2752" s="15" t="s">
        <v>477</v>
      </c>
      <c r="G2752" s="183" t="s">
        <v>1093</v>
      </c>
    </row>
    <row r="2753" spans="1:7" x14ac:dyDescent="0.2">
      <c r="A2753" s="100">
        <v>9469897</v>
      </c>
      <c r="B2753" s="15" t="s">
        <v>2738</v>
      </c>
      <c r="C2753" s="15" t="s">
        <v>249</v>
      </c>
      <c r="D2753" s="5">
        <v>500</v>
      </c>
      <c r="E2753" s="101">
        <v>8940448</v>
      </c>
      <c r="F2753" s="15" t="s">
        <v>477</v>
      </c>
      <c r="G2753" s="183" t="s">
        <v>1096</v>
      </c>
    </row>
    <row r="2754" spans="1:7" x14ac:dyDescent="0.2">
      <c r="A2754" s="100">
        <v>9469898</v>
      </c>
      <c r="B2754" s="15" t="s">
        <v>2738</v>
      </c>
      <c r="C2754" s="15" t="s">
        <v>189</v>
      </c>
      <c r="D2754" s="5">
        <v>500</v>
      </c>
      <c r="E2754" s="101">
        <v>8940448</v>
      </c>
      <c r="F2754" s="15" t="s">
        <v>477</v>
      </c>
      <c r="G2754" s="183" t="s">
        <v>1097</v>
      </c>
    </row>
    <row r="2755" spans="1:7" x14ac:dyDescent="0.2">
      <c r="A2755" s="100">
        <v>9469325</v>
      </c>
      <c r="B2755" s="15" t="s">
        <v>1629</v>
      </c>
      <c r="C2755" s="15" t="s">
        <v>2744</v>
      </c>
      <c r="D2755" s="5">
        <v>500</v>
      </c>
      <c r="E2755" s="101">
        <v>8940448</v>
      </c>
      <c r="F2755" s="15" t="s">
        <v>477</v>
      </c>
      <c r="G2755" s="183" t="s">
        <v>1104</v>
      </c>
    </row>
    <row r="2756" spans="1:7" x14ac:dyDescent="0.2">
      <c r="A2756" s="100">
        <v>9469326</v>
      </c>
      <c r="B2756" s="15" t="s">
        <v>1629</v>
      </c>
      <c r="C2756" s="15" t="s">
        <v>187</v>
      </c>
      <c r="D2756" s="5">
        <v>500</v>
      </c>
      <c r="E2756" s="101">
        <v>8940448</v>
      </c>
      <c r="F2756" s="15" t="s">
        <v>477</v>
      </c>
      <c r="G2756" s="183" t="s">
        <v>1091</v>
      </c>
    </row>
    <row r="2757" spans="1:7" x14ac:dyDescent="0.2">
      <c r="A2757" s="100">
        <v>9461843</v>
      </c>
      <c r="B2757" s="15" t="s">
        <v>1629</v>
      </c>
      <c r="C2757" s="15" t="s">
        <v>536</v>
      </c>
      <c r="D2757" s="5">
        <v>500</v>
      </c>
      <c r="E2757" s="101">
        <v>8940448</v>
      </c>
      <c r="F2757" s="15" t="s">
        <v>477</v>
      </c>
      <c r="G2757" s="183" t="s">
        <v>1114</v>
      </c>
    </row>
    <row r="2758" spans="1:7" x14ac:dyDescent="0.2">
      <c r="A2758" s="100">
        <v>9469327</v>
      </c>
      <c r="B2758" s="15" t="s">
        <v>1631</v>
      </c>
      <c r="C2758" s="15" t="s">
        <v>530</v>
      </c>
      <c r="D2758" s="5">
        <v>500</v>
      </c>
      <c r="E2758" s="101">
        <v>8940448</v>
      </c>
      <c r="F2758" s="15" t="s">
        <v>477</v>
      </c>
      <c r="G2758" s="183" t="s">
        <v>1097</v>
      </c>
    </row>
    <row r="2759" spans="1:7" x14ac:dyDescent="0.2">
      <c r="A2759" s="100">
        <v>9465311</v>
      </c>
      <c r="B2759" s="15" t="s">
        <v>1046</v>
      </c>
      <c r="C2759" s="15" t="s">
        <v>174</v>
      </c>
      <c r="D2759" s="5">
        <v>500</v>
      </c>
      <c r="E2759" s="101">
        <v>8940448</v>
      </c>
      <c r="F2759" s="15" t="s">
        <v>477</v>
      </c>
      <c r="G2759" s="183" t="s">
        <v>1093</v>
      </c>
    </row>
    <row r="2760" spans="1:7" x14ac:dyDescent="0.2">
      <c r="A2760" s="100">
        <v>9466158</v>
      </c>
      <c r="B2760" s="15" t="s">
        <v>958</v>
      </c>
      <c r="C2760" s="15" t="s">
        <v>310</v>
      </c>
      <c r="D2760" s="5">
        <v>500</v>
      </c>
      <c r="E2760" s="101">
        <v>8940448</v>
      </c>
      <c r="F2760" s="15" t="s">
        <v>477</v>
      </c>
      <c r="G2760" s="183" t="s">
        <v>1104</v>
      </c>
    </row>
    <row r="2761" spans="1:7" x14ac:dyDescent="0.2">
      <c r="A2761" s="100">
        <v>9464272</v>
      </c>
      <c r="B2761" s="15" t="s">
        <v>781</v>
      </c>
      <c r="C2761" s="15" t="s">
        <v>783</v>
      </c>
      <c r="D2761" s="5">
        <v>550</v>
      </c>
      <c r="E2761" s="101">
        <v>8940448</v>
      </c>
      <c r="F2761" s="15" t="s">
        <v>477</v>
      </c>
      <c r="G2761" s="183" t="s">
        <v>1091</v>
      </c>
    </row>
    <row r="2762" spans="1:7" x14ac:dyDescent="0.2">
      <c r="A2762" s="100">
        <v>9469911</v>
      </c>
      <c r="B2762" s="15" t="s">
        <v>2760</v>
      </c>
      <c r="C2762" s="15" t="s">
        <v>2761</v>
      </c>
      <c r="D2762" s="5">
        <v>500</v>
      </c>
      <c r="E2762" s="101">
        <v>8940448</v>
      </c>
      <c r="F2762" s="15" t="s">
        <v>477</v>
      </c>
      <c r="G2762" s="183" t="s">
        <v>1097</v>
      </c>
    </row>
    <row r="2763" spans="1:7" x14ac:dyDescent="0.2">
      <c r="A2763" s="100">
        <v>9465825</v>
      </c>
      <c r="B2763" s="15" t="s">
        <v>892</v>
      </c>
      <c r="C2763" s="15" t="s">
        <v>202</v>
      </c>
      <c r="D2763" s="5">
        <v>500</v>
      </c>
      <c r="E2763" s="101">
        <v>8940448</v>
      </c>
      <c r="F2763" s="15" t="s">
        <v>477</v>
      </c>
      <c r="G2763" s="183" t="s">
        <v>1091</v>
      </c>
    </row>
    <row r="2764" spans="1:7" x14ac:dyDescent="0.2">
      <c r="A2764" s="100">
        <v>9469335</v>
      </c>
      <c r="B2764" s="15" t="s">
        <v>218</v>
      </c>
      <c r="C2764" s="15" t="s">
        <v>709</v>
      </c>
      <c r="D2764" s="5">
        <v>500</v>
      </c>
      <c r="E2764" s="101">
        <v>8940448</v>
      </c>
      <c r="F2764" s="15" t="s">
        <v>477</v>
      </c>
      <c r="G2764" s="183" t="s">
        <v>1093</v>
      </c>
    </row>
    <row r="2765" spans="1:7" x14ac:dyDescent="0.2">
      <c r="A2765" s="100">
        <v>9469203</v>
      </c>
      <c r="B2765" s="15" t="s">
        <v>2802</v>
      </c>
      <c r="C2765" s="15" t="s">
        <v>266</v>
      </c>
      <c r="D2765" s="5">
        <v>500</v>
      </c>
      <c r="E2765" s="101">
        <v>8940448</v>
      </c>
      <c r="F2765" s="15" t="s">
        <v>477</v>
      </c>
      <c r="G2765" s="183" t="s">
        <v>1104</v>
      </c>
    </row>
    <row r="2766" spans="1:7" x14ac:dyDescent="0.2">
      <c r="A2766" s="100">
        <v>9460200</v>
      </c>
      <c r="B2766" s="15" t="s">
        <v>429</v>
      </c>
      <c r="C2766" s="15" t="s">
        <v>430</v>
      </c>
      <c r="D2766" s="5">
        <v>1217</v>
      </c>
      <c r="E2766" s="101">
        <v>8940448</v>
      </c>
      <c r="F2766" s="15" t="s">
        <v>477</v>
      </c>
      <c r="G2766" s="183" t="s">
        <v>1091</v>
      </c>
    </row>
    <row r="2767" spans="1:7" x14ac:dyDescent="0.2">
      <c r="A2767" s="100">
        <v>9465313</v>
      </c>
      <c r="B2767" s="15" t="s">
        <v>429</v>
      </c>
      <c r="C2767" s="15" t="s">
        <v>1052</v>
      </c>
      <c r="D2767" s="5">
        <v>647</v>
      </c>
      <c r="E2767" s="101">
        <v>8940448</v>
      </c>
      <c r="F2767" s="15" t="s">
        <v>477</v>
      </c>
      <c r="G2767" s="183" t="s">
        <v>1097</v>
      </c>
    </row>
    <row r="2768" spans="1:7" x14ac:dyDescent="0.2">
      <c r="A2768" s="100">
        <v>9469393</v>
      </c>
      <c r="B2768" s="15" t="s">
        <v>2852</v>
      </c>
      <c r="C2768" s="15" t="s">
        <v>2853</v>
      </c>
      <c r="D2768" s="5">
        <v>500</v>
      </c>
      <c r="E2768" s="101">
        <v>8940448</v>
      </c>
      <c r="F2768" s="15" t="s">
        <v>477</v>
      </c>
      <c r="G2768" s="183" t="s">
        <v>1096</v>
      </c>
    </row>
    <row r="2769" spans="1:7" x14ac:dyDescent="0.2">
      <c r="A2769" s="100">
        <v>9469207</v>
      </c>
      <c r="B2769" s="15" t="s">
        <v>381</v>
      </c>
      <c r="C2769" s="15" t="s">
        <v>1999</v>
      </c>
      <c r="D2769" s="5">
        <v>500</v>
      </c>
      <c r="E2769" s="101">
        <v>8940448</v>
      </c>
      <c r="F2769" s="15" t="s">
        <v>477</v>
      </c>
      <c r="G2769" s="183" t="s">
        <v>1093</v>
      </c>
    </row>
    <row r="2770" spans="1:7" x14ac:dyDescent="0.2">
      <c r="A2770" s="100">
        <v>9464002</v>
      </c>
      <c r="B2770" s="15" t="s">
        <v>791</v>
      </c>
      <c r="C2770" s="15" t="s">
        <v>175</v>
      </c>
      <c r="D2770" s="5">
        <v>500</v>
      </c>
      <c r="E2770" s="101">
        <v>8940448</v>
      </c>
      <c r="F2770" s="15" t="s">
        <v>477</v>
      </c>
      <c r="G2770" s="183" t="s">
        <v>1093</v>
      </c>
    </row>
    <row r="2771" spans="1:7" x14ac:dyDescent="0.2">
      <c r="A2771" s="100">
        <v>9456347</v>
      </c>
      <c r="B2771" s="15" t="s">
        <v>262</v>
      </c>
      <c r="C2771" s="15" t="s">
        <v>181</v>
      </c>
      <c r="D2771" s="5">
        <v>1359</v>
      </c>
      <c r="E2771" s="101">
        <v>8940448</v>
      </c>
      <c r="F2771" s="15" t="s">
        <v>477</v>
      </c>
      <c r="G2771" s="183" t="s">
        <v>1114</v>
      </c>
    </row>
    <row r="2772" spans="1:7" x14ac:dyDescent="0.2">
      <c r="A2772" s="100">
        <v>9467264</v>
      </c>
      <c r="B2772" s="15" t="s">
        <v>1679</v>
      </c>
      <c r="C2772" s="15" t="s">
        <v>1208</v>
      </c>
      <c r="D2772" s="5">
        <v>500</v>
      </c>
      <c r="E2772" s="101">
        <v>8940448</v>
      </c>
      <c r="F2772" s="15" t="s">
        <v>477</v>
      </c>
      <c r="G2772" s="183" t="s">
        <v>1108</v>
      </c>
    </row>
    <row r="2773" spans="1:7" x14ac:dyDescent="0.2">
      <c r="A2773" s="100">
        <v>9469311</v>
      </c>
      <c r="B2773" s="15" t="s">
        <v>2943</v>
      </c>
      <c r="C2773" s="15" t="s">
        <v>2944</v>
      </c>
      <c r="D2773" s="5">
        <v>500</v>
      </c>
      <c r="E2773" s="101">
        <v>8940448</v>
      </c>
      <c r="F2773" s="15" t="s">
        <v>477</v>
      </c>
      <c r="G2773" s="183" t="s">
        <v>1096</v>
      </c>
    </row>
    <row r="2774" spans="1:7" x14ac:dyDescent="0.2">
      <c r="A2774" s="100">
        <v>9467265</v>
      </c>
      <c r="B2774" s="15" t="s">
        <v>446</v>
      </c>
      <c r="C2774" s="15" t="s">
        <v>450</v>
      </c>
      <c r="D2774" s="5">
        <v>500</v>
      </c>
      <c r="E2774" s="101">
        <v>8940448</v>
      </c>
      <c r="F2774" s="15" t="s">
        <v>477</v>
      </c>
      <c r="G2774" s="183" t="s">
        <v>1097</v>
      </c>
    </row>
    <row r="2775" spans="1:7" x14ac:dyDescent="0.2">
      <c r="A2775" s="100">
        <v>9467266</v>
      </c>
      <c r="B2775" s="15" t="s">
        <v>446</v>
      </c>
      <c r="C2775" s="15" t="s">
        <v>1685</v>
      </c>
      <c r="D2775" s="5">
        <v>500</v>
      </c>
      <c r="E2775" s="101">
        <v>8940448</v>
      </c>
      <c r="F2775" s="15" t="s">
        <v>477</v>
      </c>
      <c r="G2775" s="183" t="s">
        <v>1093</v>
      </c>
    </row>
    <row r="2776" spans="1:7" x14ac:dyDescent="0.2">
      <c r="A2776" s="100">
        <v>9467169</v>
      </c>
      <c r="B2776" s="15" t="s">
        <v>1310</v>
      </c>
      <c r="C2776" s="15" t="s">
        <v>1690</v>
      </c>
      <c r="D2776" s="5">
        <v>500</v>
      </c>
      <c r="E2776" s="101">
        <v>8940448</v>
      </c>
      <c r="F2776" s="15" t="s">
        <v>477</v>
      </c>
      <c r="G2776" s="183" t="s">
        <v>1096</v>
      </c>
    </row>
    <row r="2777" spans="1:7" x14ac:dyDescent="0.2">
      <c r="A2777" s="100">
        <v>9465262</v>
      </c>
      <c r="B2777" s="15" t="s">
        <v>917</v>
      </c>
      <c r="C2777" s="15" t="s">
        <v>746</v>
      </c>
      <c r="D2777" s="5">
        <v>500</v>
      </c>
      <c r="E2777" s="101">
        <v>8940448</v>
      </c>
      <c r="F2777" s="15" t="s">
        <v>477</v>
      </c>
      <c r="G2777" s="183" t="s">
        <v>1114</v>
      </c>
    </row>
    <row r="2778" spans="1:7" x14ac:dyDescent="0.2">
      <c r="A2778" s="100">
        <v>9467269</v>
      </c>
      <c r="B2778" s="15" t="s">
        <v>642</v>
      </c>
      <c r="C2778" s="15" t="s">
        <v>164</v>
      </c>
      <c r="D2778" s="5">
        <v>532</v>
      </c>
      <c r="E2778" s="101">
        <v>8940448</v>
      </c>
      <c r="F2778" s="15" t="s">
        <v>477</v>
      </c>
      <c r="G2778" s="183" t="s">
        <v>1093</v>
      </c>
    </row>
    <row r="2779" spans="1:7" x14ac:dyDescent="0.2">
      <c r="A2779" s="100">
        <v>9461884</v>
      </c>
      <c r="B2779" s="15" t="s">
        <v>1322</v>
      </c>
      <c r="C2779" s="15" t="s">
        <v>245</v>
      </c>
      <c r="D2779" s="5">
        <v>500</v>
      </c>
      <c r="E2779" s="101">
        <v>8940448</v>
      </c>
      <c r="F2779" s="15" t="s">
        <v>477</v>
      </c>
      <c r="G2779" s="183" t="s">
        <v>1100</v>
      </c>
    </row>
    <row r="2780" spans="1:7" x14ac:dyDescent="0.2">
      <c r="A2780" s="100">
        <v>9467364</v>
      </c>
      <c r="B2780" s="15" t="s">
        <v>1329</v>
      </c>
      <c r="C2780" s="15" t="s">
        <v>1733</v>
      </c>
      <c r="D2780" s="5">
        <v>500</v>
      </c>
      <c r="E2780" s="101">
        <v>8940448</v>
      </c>
      <c r="F2780" s="15" t="s">
        <v>477</v>
      </c>
      <c r="G2780" s="183" t="s">
        <v>1097</v>
      </c>
    </row>
    <row r="2781" spans="1:7" x14ac:dyDescent="0.2">
      <c r="A2781" s="100">
        <v>9467365</v>
      </c>
      <c r="B2781" s="15" t="s">
        <v>1329</v>
      </c>
      <c r="C2781" s="15" t="s">
        <v>1652</v>
      </c>
      <c r="D2781" s="5">
        <v>500</v>
      </c>
      <c r="E2781" s="101">
        <v>8940448</v>
      </c>
      <c r="F2781" s="15" t="s">
        <v>477</v>
      </c>
      <c r="G2781" s="183" t="s">
        <v>1093</v>
      </c>
    </row>
    <row r="2782" spans="1:7" x14ac:dyDescent="0.2">
      <c r="A2782" s="100">
        <v>9465402</v>
      </c>
      <c r="B2782" s="15" t="s">
        <v>3046</v>
      </c>
      <c r="C2782" s="15" t="s">
        <v>3047</v>
      </c>
      <c r="D2782" s="5">
        <v>500</v>
      </c>
      <c r="E2782" s="101">
        <v>8940448</v>
      </c>
      <c r="F2782" s="15" t="s">
        <v>477</v>
      </c>
      <c r="G2782" s="183" t="s">
        <v>1100</v>
      </c>
    </row>
    <row r="2783" spans="1:7" x14ac:dyDescent="0.2">
      <c r="A2783" s="100">
        <v>9465403</v>
      </c>
      <c r="B2783" s="15" t="s">
        <v>3046</v>
      </c>
      <c r="C2783" s="15" t="s">
        <v>3048</v>
      </c>
      <c r="D2783" s="5">
        <v>500</v>
      </c>
      <c r="E2783" s="101">
        <v>8940448</v>
      </c>
      <c r="F2783" s="15" t="s">
        <v>477</v>
      </c>
      <c r="G2783" s="183" t="s">
        <v>1108</v>
      </c>
    </row>
    <row r="2784" spans="1:7" x14ac:dyDescent="0.2">
      <c r="A2784" s="100">
        <v>9470013</v>
      </c>
      <c r="B2784" s="15" t="s">
        <v>3049</v>
      </c>
      <c r="C2784" s="15" t="s">
        <v>691</v>
      </c>
      <c r="D2784" s="5">
        <v>500</v>
      </c>
      <c r="E2784" s="101">
        <v>8940448</v>
      </c>
      <c r="F2784" s="15" t="s">
        <v>477</v>
      </c>
      <c r="G2784" s="183" t="s">
        <v>1096</v>
      </c>
    </row>
    <row r="2785" spans="1:7" x14ac:dyDescent="0.2">
      <c r="A2785" s="100">
        <v>9468215</v>
      </c>
      <c r="B2785" s="15" t="s">
        <v>1914</v>
      </c>
      <c r="C2785" s="15" t="s">
        <v>1915</v>
      </c>
      <c r="D2785" s="5">
        <v>500</v>
      </c>
      <c r="E2785" s="101">
        <v>8940448</v>
      </c>
      <c r="F2785" s="15" t="s">
        <v>477</v>
      </c>
      <c r="G2785" s="183" t="s">
        <v>1104</v>
      </c>
    </row>
    <row r="2786" spans="1:7" x14ac:dyDescent="0.2">
      <c r="A2786" s="100">
        <v>9468682</v>
      </c>
      <c r="B2786" s="15" t="s">
        <v>2081</v>
      </c>
      <c r="C2786" s="15" t="s">
        <v>185</v>
      </c>
      <c r="D2786" s="5">
        <v>500</v>
      </c>
      <c r="E2786" s="101">
        <v>8940448</v>
      </c>
      <c r="F2786" s="15" t="s">
        <v>477</v>
      </c>
      <c r="G2786" s="183" t="s">
        <v>1091</v>
      </c>
    </row>
    <row r="2787" spans="1:7" x14ac:dyDescent="0.2">
      <c r="A2787" s="100">
        <v>9469221</v>
      </c>
      <c r="B2787" s="15" t="s">
        <v>1334</v>
      </c>
      <c r="C2787" s="15" t="s">
        <v>531</v>
      </c>
      <c r="D2787" s="5">
        <v>500</v>
      </c>
      <c r="E2787" s="101">
        <v>8940448</v>
      </c>
      <c r="F2787" s="15" t="s">
        <v>477</v>
      </c>
      <c r="G2787" s="183" t="s">
        <v>1091</v>
      </c>
    </row>
    <row r="2788" spans="1:7" x14ac:dyDescent="0.2">
      <c r="A2788" s="100">
        <v>9467414</v>
      </c>
      <c r="B2788" s="15" t="s">
        <v>1334</v>
      </c>
      <c r="C2788" s="15" t="s">
        <v>544</v>
      </c>
      <c r="D2788" s="5">
        <v>500</v>
      </c>
      <c r="E2788" s="101">
        <v>8940448</v>
      </c>
      <c r="F2788" s="15" t="s">
        <v>477</v>
      </c>
      <c r="G2788" s="183" t="s">
        <v>1096</v>
      </c>
    </row>
    <row r="2789" spans="1:7" x14ac:dyDescent="0.2">
      <c r="A2789" s="100">
        <v>9470040</v>
      </c>
      <c r="B2789" s="15" t="s">
        <v>3075</v>
      </c>
      <c r="C2789" s="15" t="s">
        <v>2376</v>
      </c>
      <c r="D2789" s="5">
        <v>500</v>
      </c>
      <c r="E2789" s="101">
        <v>8940448</v>
      </c>
      <c r="F2789" s="15" t="s">
        <v>477</v>
      </c>
      <c r="G2789" s="183" t="s">
        <v>1091</v>
      </c>
    </row>
    <row r="2790" spans="1:7" x14ac:dyDescent="0.2">
      <c r="A2790" s="100">
        <v>9469319</v>
      </c>
      <c r="B2790" s="15" t="s">
        <v>1918</v>
      </c>
      <c r="C2790" s="15" t="s">
        <v>184</v>
      </c>
      <c r="D2790" s="5">
        <v>500</v>
      </c>
      <c r="E2790" s="101">
        <v>8940448</v>
      </c>
      <c r="F2790" s="15" t="s">
        <v>477</v>
      </c>
      <c r="G2790" s="183" t="s">
        <v>1093</v>
      </c>
    </row>
    <row r="2791" spans="1:7" x14ac:dyDescent="0.2">
      <c r="A2791" s="100">
        <v>9469320</v>
      </c>
      <c r="B2791" s="15" t="s">
        <v>1918</v>
      </c>
      <c r="C2791" s="15" t="s">
        <v>203</v>
      </c>
      <c r="D2791" s="5">
        <v>500</v>
      </c>
      <c r="E2791" s="101">
        <v>8940448</v>
      </c>
      <c r="F2791" s="15" t="s">
        <v>477</v>
      </c>
      <c r="G2791" s="183" t="s">
        <v>1096</v>
      </c>
    </row>
    <row r="2792" spans="1:7" x14ac:dyDescent="0.2">
      <c r="A2792" s="100">
        <v>9465588</v>
      </c>
      <c r="B2792" s="15" t="s">
        <v>924</v>
      </c>
      <c r="C2792" s="15" t="s">
        <v>925</v>
      </c>
      <c r="D2792" s="5">
        <v>500</v>
      </c>
      <c r="E2792" s="101">
        <v>8940448</v>
      </c>
      <c r="F2792" s="15" t="s">
        <v>477</v>
      </c>
      <c r="G2792" s="183" t="s">
        <v>1100</v>
      </c>
    </row>
    <row r="2793" spans="1:7" x14ac:dyDescent="0.2">
      <c r="A2793" s="100">
        <v>9465401</v>
      </c>
      <c r="B2793" s="15" t="s">
        <v>804</v>
      </c>
      <c r="C2793" s="15" t="s">
        <v>285</v>
      </c>
      <c r="D2793" s="5">
        <v>500</v>
      </c>
      <c r="E2793" s="101">
        <v>8940448</v>
      </c>
      <c r="F2793" s="15" t="s">
        <v>477</v>
      </c>
      <c r="G2793" s="183" t="s">
        <v>1091</v>
      </c>
    </row>
    <row r="2794" spans="1:7" x14ac:dyDescent="0.2">
      <c r="A2794" s="100">
        <v>9467840</v>
      </c>
      <c r="B2794" s="15" t="s">
        <v>1923</v>
      </c>
      <c r="C2794" s="15" t="s">
        <v>357</v>
      </c>
      <c r="D2794" s="5">
        <v>500</v>
      </c>
      <c r="E2794" s="101">
        <v>8940448</v>
      </c>
      <c r="F2794" s="15" t="s">
        <v>477</v>
      </c>
      <c r="G2794" s="183" t="s">
        <v>1091</v>
      </c>
    </row>
    <row r="2795" spans="1:7" x14ac:dyDescent="0.2">
      <c r="A2795" s="100">
        <v>9467270</v>
      </c>
      <c r="B2795" s="15" t="s">
        <v>1340</v>
      </c>
      <c r="C2795" s="15" t="s">
        <v>1341</v>
      </c>
      <c r="D2795" s="5">
        <v>500</v>
      </c>
      <c r="E2795" s="101">
        <v>8940448</v>
      </c>
      <c r="F2795" s="15" t="s">
        <v>477</v>
      </c>
      <c r="G2795" s="183" t="s">
        <v>1091</v>
      </c>
    </row>
    <row r="2796" spans="1:7" x14ac:dyDescent="0.2">
      <c r="A2796" s="100">
        <v>9469321</v>
      </c>
      <c r="B2796" s="15" t="s">
        <v>515</v>
      </c>
      <c r="C2796" s="15" t="s">
        <v>164</v>
      </c>
      <c r="D2796" s="5">
        <v>500</v>
      </c>
      <c r="E2796" s="101">
        <v>8940448</v>
      </c>
      <c r="F2796" s="15" t="s">
        <v>477</v>
      </c>
      <c r="G2796" s="183" t="s">
        <v>1104</v>
      </c>
    </row>
    <row r="2797" spans="1:7" x14ac:dyDescent="0.2">
      <c r="A2797" s="100">
        <v>9470012</v>
      </c>
      <c r="B2797" s="15" t="s">
        <v>3122</v>
      </c>
      <c r="C2797" s="15" t="s">
        <v>1528</v>
      </c>
      <c r="D2797" s="5">
        <v>500</v>
      </c>
      <c r="E2797" s="101">
        <v>8940448</v>
      </c>
      <c r="F2797" s="15" t="s">
        <v>477</v>
      </c>
      <c r="G2797" s="183" t="s">
        <v>1096</v>
      </c>
    </row>
    <row r="2798" spans="1:7" x14ac:dyDescent="0.2">
      <c r="A2798" s="100">
        <v>9467271</v>
      </c>
      <c r="B2798" s="15" t="s">
        <v>726</v>
      </c>
      <c r="C2798" s="15" t="s">
        <v>1778</v>
      </c>
      <c r="D2798" s="5">
        <v>500</v>
      </c>
      <c r="E2798" s="101">
        <v>8940448</v>
      </c>
      <c r="F2798" s="15" t="s">
        <v>477</v>
      </c>
      <c r="G2798" s="183" t="s">
        <v>1097</v>
      </c>
    </row>
    <row r="2799" spans="1:7" x14ac:dyDescent="0.2">
      <c r="A2799" s="100">
        <v>9469650</v>
      </c>
      <c r="B2799" s="15" t="s">
        <v>3134</v>
      </c>
      <c r="C2799" s="15" t="s">
        <v>3135</v>
      </c>
      <c r="D2799" s="5">
        <v>500</v>
      </c>
      <c r="E2799" s="101">
        <v>8940448</v>
      </c>
      <c r="F2799" s="15" t="s">
        <v>477</v>
      </c>
      <c r="G2799" s="183" t="s">
        <v>1093</v>
      </c>
    </row>
    <row r="2800" spans="1:7" x14ac:dyDescent="0.2">
      <c r="A2800" s="100" t="s">
        <v>397</v>
      </c>
      <c r="B2800" s="15" t="s">
        <v>396</v>
      </c>
      <c r="D2800" s="5">
        <v>0</v>
      </c>
    </row>
  </sheetData>
  <sheetProtection algorithmName="SHA-512" hashValue="MqQ/uu4PXlilDKj6Mnnm3BGVdrMuQwtYweF3BhMxY4sziG72UDsbJJoAwu4HWYJecROPMb1RjLTPdl9GEi0ePg==" saltValue="bw0ao3D78dvNi9WdR2crcA==" spinCount="100000" sheet="1" scenarios="1" insertRows="0" autoFilter="0"/>
  <autoFilter ref="A1:G1"/>
  <sortState ref="A2:J2800">
    <sortCondition ref="F1:F2800"/>
    <sortCondition ref="B1:B2800"/>
    <sortCondition ref="C1:C2800"/>
    <sortCondition ref="A1:A2800"/>
  </sortState>
  <printOptions horizontalCentered="1" gridLines="1"/>
  <pageMargins left="0.51181102362204722" right="0.31496062992125984" top="0.74803149606299213" bottom="0.74803149606299213" header="0.31496062992125984" footer="0.31496062992125984"/>
  <pageSetup paperSize="9" scale="67" fitToHeight="0" orientation="portrait" r:id="rId1"/>
  <headerFooter>
    <oddHeader>&amp;L&amp;"Arial,Gras"&amp;18FFTT&amp;C&amp;"Arial,Gras"&amp;14Liste des joueurs benjamins, minimes, cadets et juniors&amp;R&amp;D</oddHeader>
    <oddFooter>&amp;CPage &amp;P / &amp;N</oddFooter>
  </headerFooter>
  <drawing r:id="rId2"/>
  <legacyDrawing r:id="rId3"/>
  <controls>
    <mc:AlternateContent xmlns:mc="http://schemas.openxmlformats.org/markup-compatibility/2006">
      <mc:Choice Requires="x14">
        <control shapeId="36865" r:id="rId4" name="CommandButton1">
          <controlPr defaultSize="0" autoLine="0" r:id="rId5">
            <anchor moveWithCells="1">
              <from>
                <xdr:col>5</xdr:col>
                <xdr:colOff>962025</xdr:colOff>
                <xdr:row>0</xdr:row>
                <xdr:rowOff>57150</xdr:rowOff>
              </from>
              <to>
                <xdr:col>5</xdr:col>
                <xdr:colOff>2647950</xdr:colOff>
                <xdr:row>0</xdr:row>
                <xdr:rowOff>333375</xdr:rowOff>
              </to>
            </anchor>
          </controlPr>
        </control>
      </mc:Choice>
      <mc:Fallback>
        <control shapeId="36865" r:id="rId4" name="CommandButton1"/>
      </mc:Fallback>
    </mc:AlternateContent>
    <mc:AlternateContent xmlns:mc="http://schemas.openxmlformats.org/markup-compatibility/2006">
      <mc:Choice Requires="x14">
        <control shapeId="36866" r:id="rId6" name="CommandButton2">
          <controlPr defaultSize="0" autoLine="0" r:id="rId7">
            <anchor moveWithCells="1">
              <from>
                <xdr:col>1</xdr:col>
                <xdr:colOff>1704975</xdr:colOff>
                <xdr:row>0</xdr:row>
                <xdr:rowOff>38100</xdr:rowOff>
              </from>
              <to>
                <xdr:col>1</xdr:col>
                <xdr:colOff>2057400</xdr:colOff>
                <xdr:row>0</xdr:row>
                <xdr:rowOff>352425</xdr:rowOff>
              </to>
            </anchor>
          </controlPr>
        </control>
      </mc:Choice>
      <mc:Fallback>
        <control shapeId="36866" r:id="rId6" name="CommandButton2"/>
      </mc:Fallback>
    </mc:AlternateContent>
    <mc:AlternateContent xmlns:mc="http://schemas.openxmlformats.org/markup-compatibility/2006">
      <mc:Choice Requires="x14">
        <control shapeId="36873" r:id="rId8" name="Button 9">
          <controlPr defaultSize="0" print="0" autoFill="0" autoPict="0" macro="[0]!RetourRencontre">
            <anchor moveWithCells="1">
              <from>
                <xdr:col>1</xdr:col>
                <xdr:colOff>638175</xdr:colOff>
                <xdr:row>0</xdr:row>
                <xdr:rowOff>57150</xdr:rowOff>
              </from>
              <to>
                <xdr:col>1</xdr:col>
                <xdr:colOff>1485900</xdr:colOff>
                <xdr:row>0</xdr:row>
                <xdr:rowOff>342900</xdr:rowOff>
              </to>
            </anchor>
          </controlPr>
        </control>
      </mc:Choice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theme="0" tint="-0.14999847407452621"/>
  </sheetPr>
  <dimension ref="A1:Z100"/>
  <sheetViews>
    <sheetView workbookViewId="0">
      <selection activeCell="A11" sqref="A11"/>
    </sheetView>
  </sheetViews>
  <sheetFormatPr baseColWidth="10" defaultRowHeight="12.75" x14ac:dyDescent="0.2"/>
  <cols>
    <col min="1" max="1" width="12.28515625" style="174" customWidth="1"/>
    <col min="2" max="2" width="44.85546875" style="10" customWidth="1"/>
    <col min="3" max="16384" width="11.42578125" style="10"/>
  </cols>
  <sheetData>
    <row r="1" spans="1:26" s="172" customFormat="1" ht="39.950000000000003" customHeight="1" x14ac:dyDescent="0.2">
      <c r="A1" s="475" t="s">
        <v>1168</v>
      </c>
      <c r="B1" s="476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s="179" customFormat="1" ht="30" customHeight="1" x14ac:dyDescent="0.2">
      <c r="A2" s="180" t="s">
        <v>26</v>
      </c>
      <c r="B2" s="210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26" s="179" customFormat="1" ht="30" customHeight="1" x14ac:dyDescent="0.2">
      <c r="A3" s="180" t="s">
        <v>387</v>
      </c>
      <c r="B3" s="211" t="s">
        <v>3139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</row>
    <row r="4" spans="1:26" s="179" customFormat="1" ht="30" customHeight="1" x14ac:dyDescent="0.2">
      <c r="A4" s="180" t="s">
        <v>172</v>
      </c>
      <c r="B4" s="211" t="s">
        <v>3139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</row>
    <row r="5" spans="1:26" s="179" customFormat="1" ht="30" customHeight="1" x14ac:dyDescent="0.2">
      <c r="A5" s="180" t="s">
        <v>29</v>
      </c>
      <c r="B5" s="210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</row>
    <row r="6" spans="1:26" s="179" customFormat="1" ht="30" customHeight="1" x14ac:dyDescent="0.2">
      <c r="A6" s="180" t="s">
        <v>173</v>
      </c>
      <c r="B6" s="211" t="s">
        <v>3139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</row>
    <row r="7" spans="1:26" s="179" customFormat="1" ht="30" customHeight="1" x14ac:dyDescent="0.2">
      <c r="A7" s="180" t="s">
        <v>25</v>
      </c>
      <c r="B7" s="181" t="str">
        <f>IF(B6&lt;&gt;"",VLOOKUP(B6,'Clubs-FFTT'!A:B,2,0),"")</f>
        <v/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</row>
    <row r="8" spans="1:26" s="179" customFormat="1" ht="39.950000000000003" customHeight="1" thickBot="1" x14ac:dyDescent="0.25">
      <c r="A8" s="477"/>
      <c r="B8" s="478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</row>
    <row r="9" spans="1:26" x14ac:dyDescent="0.2">
      <c r="A9" s="173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spans="1:26" x14ac:dyDescent="0.2">
      <c r="A10" s="173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spans="1:26" x14ac:dyDescent="0.2">
      <c r="A11" s="173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spans="1:26" x14ac:dyDescent="0.2">
      <c r="A12" s="173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spans="1:26" x14ac:dyDescent="0.2">
      <c r="A13" s="173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26" x14ac:dyDescent="0.2">
      <c r="A14" s="173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spans="1:26" x14ac:dyDescent="0.2">
      <c r="A15" s="173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spans="1:26" x14ac:dyDescent="0.2">
      <c r="A16" s="173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spans="1:26" x14ac:dyDescent="0.2">
      <c r="A17" s="173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spans="1:26" x14ac:dyDescent="0.2">
      <c r="A18" s="173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spans="1:26" x14ac:dyDescent="0.2">
      <c r="A19" s="173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x14ac:dyDescent="0.2">
      <c r="A20" s="173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x14ac:dyDescent="0.2">
      <c r="A21" s="173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x14ac:dyDescent="0.2">
      <c r="A22" s="173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x14ac:dyDescent="0.2">
      <c r="A23" s="173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x14ac:dyDescent="0.2">
      <c r="A24" s="173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x14ac:dyDescent="0.2">
      <c r="A25" s="173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x14ac:dyDescent="0.2">
      <c r="A26" s="173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x14ac:dyDescent="0.2">
      <c r="A27" s="173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x14ac:dyDescent="0.2">
      <c r="A28" s="173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x14ac:dyDescent="0.2">
      <c r="A29" s="173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x14ac:dyDescent="0.2">
      <c r="A30" s="173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x14ac:dyDescent="0.2">
      <c r="A31" s="173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x14ac:dyDescent="0.2">
      <c r="A32" s="173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x14ac:dyDescent="0.2">
      <c r="A33" s="173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2">
      <c r="A34" s="173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2">
      <c r="A35" s="173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2">
      <c r="A36" s="173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2">
      <c r="A37" s="173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x14ac:dyDescent="0.2">
      <c r="A38" s="173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x14ac:dyDescent="0.2">
      <c r="A39" s="173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x14ac:dyDescent="0.2">
      <c r="A40" s="173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x14ac:dyDescent="0.2">
      <c r="A41" s="173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x14ac:dyDescent="0.2">
      <c r="A42" s="173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x14ac:dyDescent="0.2">
      <c r="A43" s="173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x14ac:dyDescent="0.2">
      <c r="A44" s="173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x14ac:dyDescent="0.2">
      <c r="A45" s="173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x14ac:dyDescent="0.2">
      <c r="A46" s="173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x14ac:dyDescent="0.2">
      <c r="A47" s="173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x14ac:dyDescent="0.2">
      <c r="A48" s="173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x14ac:dyDescent="0.2">
      <c r="A49" s="173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x14ac:dyDescent="0.2">
      <c r="A50" s="173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x14ac:dyDescent="0.2">
      <c r="A51" s="173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x14ac:dyDescent="0.2">
      <c r="A52" s="173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x14ac:dyDescent="0.2">
      <c r="A53" s="173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x14ac:dyDescent="0.2">
      <c r="A54" s="173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x14ac:dyDescent="0.2">
      <c r="A55" s="173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x14ac:dyDescent="0.2">
      <c r="A56" s="173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x14ac:dyDescent="0.2">
      <c r="A57" s="173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x14ac:dyDescent="0.2">
      <c r="A58" s="173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x14ac:dyDescent="0.2">
      <c r="A59" s="173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x14ac:dyDescent="0.2">
      <c r="A60" s="173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x14ac:dyDescent="0.2">
      <c r="A61" s="173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x14ac:dyDescent="0.2">
      <c r="A62" s="173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x14ac:dyDescent="0.2">
      <c r="A63" s="173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x14ac:dyDescent="0.2">
      <c r="A64" s="173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x14ac:dyDescent="0.2">
      <c r="A65" s="173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x14ac:dyDescent="0.2">
      <c r="A66" s="173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x14ac:dyDescent="0.2">
      <c r="A67" s="173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x14ac:dyDescent="0.2">
      <c r="A68" s="173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x14ac:dyDescent="0.2">
      <c r="A69" s="173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x14ac:dyDescent="0.2">
      <c r="A70" s="173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x14ac:dyDescent="0.2">
      <c r="A71" s="173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x14ac:dyDescent="0.2">
      <c r="A72" s="173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x14ac:dyDescent="0.2">
      <c r="A73" s="173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x14ac:dyDescent="0.2">
      <c r="A74" s="173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x14ac:dyDescent="0.2">
      <c r="A75" s="173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x14ac:dyDescent="0.2">
      <c r="A76" s="173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x14ac:dyDescent="0.2">
      <c r="A77" s="173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x14ac:dyDescent="0.2">
      <c r="A78" s="173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x14ac:dyDescent="0.2">
      <c r="A79" s="173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x14ac:dyDescent="0.2">
      <c r="A80" s="173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x14ac:dyDescent="0.2">
      <c r="A81" s="173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x14ac:dyDescent="0.2">
      <c r="A82" s="173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x14ac:dyDescent="0.2">
      <c r="A83" s="173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x14ac:dyDescent="0.2">
      <c r="A84" s="173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x14ac:dyDescent="0.2">
      <c r="A85" s="173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x14ac:dyDescent="0.2">
      <c r="A86" s="173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x14ac:dyDescent="0.2">
      <c r="A87" s="173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x14ac:dyDescent="0.2">
      <c r="A88" s="173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x14ac:dyDescent="0.2">
      <c r="A89" s="173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x14ac:dyDescent="0.2">
      <c r="A90" s="173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x14ac:dyDescent="0.2">
      <c r="A91" s="173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x14ac:dyDescent="0.2">
      <c r="A92" s="173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x14ac:dyDescent="0.2">
      <c r="A93" s="173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x14ac:dyDescent="0.2">
      <c r="A94" s="173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x14ac:dyDescent="0.2">
      <c r="A95" s="173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x14ac:dyDescent="0.2">
      <c r="A96" s="173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x14ac:dyDescent="0.2">
      <c r="A97" s="173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x14ac:dyDescent="0.2">
      <c r="A98" s="173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x14ac:dyDescent="0.2">
      <c r="A99" s="173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x14ac:dyDescent="0.2">
      <c r="A100" s="173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</sheetData>
  <sheetProtection algorithmName="SHA-512" hashValue="IV+X+l3urLCUSH5QGS3RoRwNSU5bvcvLSBaLFm9jcdU8IULh5JhsJo5CesbMUuHSIRSYuCnClyGILgzVLEadCQ==" saltValue="DtJpirkOLg+9mdRnj9cXKg==" spinCount="100000" sheet="1" scenarios="1" insertRows="0" autoFilter="0"/>
  <mergeCells count="2">
    <mergeCell ref="A1:B1"/>
    <mergeCell ref="A8:B8"/>
  </mergeCells>
  <dataValidations count="4">
    <dataValidation type="custom" allowBlank="1" showInputMessage="1" showErrorMessage="1" error="Entrez un NOM en lettres majuscules svp." sqref="B3">
      <formula1>EXACT(UPPER(B3),B3)</formula1>
    </dataValidation>
    <dataValidation type="custom" allowBlank="1" showInputMessage="1" showErrorMessage="1" error="Entrez un ou des prénoms en lettres minuscules, mais commençant par une majuscule svp." sqref="B4">
      <formula1>EXACT(PROPER(B4),B4)</formula1>
    </dataValidation>
    <dataValidation type="whole" allowBlank="1" showInputMessage="1" showErrorMessage="1" error="Entrez un numéro de licence en chiffres entre 9000 et 9999999 svp." sqref="B2">
      <formula1>9000</formula1>
      <formula2>9999999</formula2>
    </dataValidation>
    <dataValidation type="whole" allowBlank="1" showInputMessage="1" showErrorMessage="1" error="Entrez le nombre de points classement en chiffres entre 300 et 5000 svp." sqref="B5">
      <formula1>300</formula1>
      <formula2>5000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6" r:id="rId3" name="Button 4">
              <controlPr defaultSize="0" print="0" autoFill="0" autoPict="0" macro="[0]!EffacerJoueur">
                <anchor moveWithCells="1" sizeWithCells="1">
                  <from>
                    <xdr:col>1</xdr:col>
                    <xdr:colOff>381000</xdr:colOff>
                    <xdr:row>7</xdr:row>
                    <xdr:rowOff>142875</xdr:rowOff>
                  </from>
                  <to>
                    <xdr:col>1</xdr:col>
                    <xdr:colOff>1143000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7" r:id="rId4" name="Button 5">
              <controlPr defaultSize="0" print="0" autoFill="0" autoPict="0" macro="[0]!Ajout1Joueur">
                <anchor moveWithCells="1" sizeWithCells="1">
                  <from>
                    <xdr:col>1</xdr:col>
                    <xdr:colOff>1962150</xdr:colOff>
                    <xdr:row>7</xdr:row>
                    <xdr:rowOff>142875</xdr:rowOff>
                  </from>
                  <to>
                    <xdr:col>1</xdr:col>
                    <xdr:colOff>2847975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8" r:id="rId5" name="Button 6">
              <controlPr defaultSize="0" print="0" autoFill="0" autoPict="0" macro="[0]!RetourJoueurs">
                <anchor moveWithCells="1" sizeWithCells="1">
                  <from>
                    <xdr:col>0</xdr:col>
                    <xdr:colOff>142875</xdr:colOff>
                    <xdr:row>7</xdr:row>
                    <xdr:rowOff>142875</xdr:rowOff>
                  </from>
                  <to>
                    <xdr:col>1</xdr:col>
                    <xdr:colOff>85725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électionnez un club du Val-de-Marne existant dans la liste déroulante svp.">
          <x14:formula1>
            <xm:f>'Clubs-FFTT'!$A$2:$A$36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1A5499"/>
    <pageSetUpPr fitToPage="1"/>
  </sheetPr>
  <dimension ref="A1:AS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153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127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129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45" ht="20.100000000000001" customHeight="1" x14ac:dyDescent="0.2">
      <c r="F8" s="266" t="s">
        <v>399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398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45" ht="20.100000000000001" customHeight="1" x14ac:dyDescent="0.2">
      <c r="F10" s="266" t="s">
        <v>400</v>
      </c>
      <c r="G10" s="267"/>
      <c r="H10" s="267"/>
      <c r="I10" s="267"/>
      <c r="J10" s="267"/>
      <c r="K10" s="267"/>
      <c r="L10" s="267"/>
      <c r="M10" s="267"/>
      <c r="N10" s="250" t="str">
        <f>IF(H12="","",Renseignements!B8)</f>
        <v/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269"/>
      <c r="I12" s="270"/>
      <c r="J12" s="270"/>
      <c r="K12" s="270"/>
      <c r="L12" s="270"/>
      <c r="M12" s="270"/>
      <c r="N12" s="271"/>
      <c r="O12" s="187"/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269"/>
      <c r="X12" s="270"/>
      <c r="Y12" s="270"/>
      <c r="Z12" s="270"/>
      <c r="AA12" s="270"/>
      <c r="AB12" s="270"/>
      <c r="AC12" s="271"/>
      <c r="AD12" s="187"/>
    </row>
    <row r="13" spans="1:45" ht="20.100000000000001" customHeight="1" x14ac:dyDescent="0.2">
      <c r="A13" s="268" t="s">
        <v>26</v>
      </c>
      <c r="B13" s="268"/>
      <c r="C13" s="268"/>
      <c r="D13" s="3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3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260"/>
      <c r="B14" s="260"/>
      <c r="C14" s="260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IF(A14&lt;&gt;"",IF(VLOOKUP(A14,'Joueurs-FFTT'!A:F,3,0)=0,"",VLOOKUP(A14,'Joueurs-FFTT'!A:F,3,0)),"")</f>
        <v/>
      </c>
      <c r="J14" s="261"/>
      <c r="K14" s="261"/>
      <c r="L14" s="261"/>
      <c r="M14" s="259" t="str">
        <f>IF(A14&lt;&gt;"",IF(VLOOKUP(A14,'Joueurs-FFTT'!A:F,4,0)=0,"",VLOOKUP(A14,'Joueurs-FFTT'!A:F,4,0)),"")</f>
        <v/>
      </c>
      <c r="N14" s="259"/>
      <c r="O14" s="215" t="str">
        <f>IF(LEN(M14)=4,LEFT(M14,2),LEFT(M14))</f>
        <v/>
      </c>
      <c r="P14" s="260"/>
      <c r="Q14" s="260"/>
      <c r="R14" s="260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IF(P14&lt;&gt;"",IF(VLOOKUP(P14,'Joueurs-FFTT'!A:F,3,0)=0,"",VLOOKUP(P14,'Joueurs-FFTT'!A:F,3,0)),"")</f>
        <v/>
      </c>
      <c r="Y14" s="261"/>
      <c r="Z14" s="261"/>
      <c r="AA14" s="261"/>
      <c r="AB14" s="259" t="str">
        <f>IF(P14&lt;&gt;"",IF(VLOOKUP(P14,'Joueurs-FFTT'!A:F,4,0)=0,"",VLOOKUP(P14,'Joueurs-FFTT'!A:F,4,0)),"")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260"/>
      <c r="B15" s="260"/>
      <c r="C15" s="260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IF(A15&lt;&gt;"",IF(VLOOKUP(A15,'Joueurs-FFTT'!A:F,3,0)=0,"",VLOOKUP(A15,'Joueurs-FFTT'!A:F,3,0)),"")</f>
        <v/>
      </c>
      <c r="J15" s="261"/>
      <c r="K15" s="261"/>
      <c r="L15" s="261"/>
      <c r="M15" s="259" t="str">
        <f>IF(A15&lt;&gt;"",IF(VLOOKUP(A15,'Joueurs-FFTT'!A:F,4,0)=0,"",VLOOKUP(A15,'Joueurs-FFTT'!A:F,4,0)),"")</f>
        <v/>
      </c>
      <c r="N15" s="259"/>
      <c r="O15" s="215" t="str">
        <f>IF(LEN(M15)=4,LEFT(M15,2),LEFT(M15))</f>
        <v/>
      </c>
      <c r="P15" s="260"/>
      <c r="Q15" s="260"/>
      <c r="R15" s="260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IF(P15&lt;&gt;"",IF(VLOOKUP(P15,'Joueurs-FFTT'!A:F,3,0)=0,"",VLOOKUP(P15,'Joueurs-FFTT'!A:F,3,0)),"")</f>
        <v/>
      </c>
      <c r="Y15" s="261"/>
      <c r="Z15" s="261"/>
      <c r="AA15" s="261"/>
      <c r="AB15" s="259" t="str">
        <f>IF(P15&lt;&gt;"",IF(VLOOKUP(P15,'Joueurs-FFTT'!A:F,4,0)=0,"",VLOOKUP(P15,'Joueurs-FFTT'!A:F,4,0)),"")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260"/>
      <c r="B16" s="260"/>
      <c r="C16" s="260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IF(A16&lt;&gt;"",IF(VLOOKUP(A16,'Joueurs-FFTT'!A:F,3,0)=0,"",VLOOKUP(A16,'Joueurs-FFTT'!A:F,3,0)),"")</f>
        <v/>
      </c>
      <c r="J16" s="261"/>
      <c r="K16" s="261"/>
      <c r="L16" s="261"/>
      <c r="M16" s="259" t="str">
        <f>IF(A16&lt;&gt;"",IF(VLOOKUP(A16,'Joueurs-FFTT'!A:F,4,0)=0,"",VLOOKUP(A16,'Joueurs-FFTT'!A:F,4,0)),"")</f>
        <v/>
      </c>
      <c r="N16" s="259"/>
      <c r="O16" s="215" t="str">
        <f>IF(LEN(M16)=4,LEFT(M16,2),LEFT(M16))</f>
        <v/>
      </c>
      <c r="P16" s="260"/>
      <c r="Q16" s="260"/>
      <c r="R16" s="260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IF(P16&lt;&gt;"",IF(VLOOKUP(P16,'Joueurs-FFTT'!A:F,3,0)=0,"",VLOOKUP(P16,'Joueurs-FFTT'!A:F,3,0)),"")</f>
        <v/>
      </c>
      <c r="Y16" s="261"/>
      <c r="Z16" s="261"/>
      <c r="AA16" s="261"/>
      <c r="AB16" s="259" t="str">
        <f>IF(P16&lt;&gt;"",IF(VLOOKUP(P16,'Joueurs-FFTT'!A:F,4,0)=0,"",VLOOKUP(P16,'Joueurs-FFTT'!A:F,4,0)),"")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274"/>
      <c r="B17" s="274"/>
      <c r="C17" s="274"/>
      <c r="D17" s="220"/>
      <c r="E17" s="275"/>
      <c r="F17" s="275"/>
      <c r="G17" s="275"/>
      <c r="H17" s="275"/>
      <c r="I17" s="275"/>
      <c r="J17" s="275"/>
      <c r="K17" s="275"/>
      <c r="L17" s="275"/>
      <c r="M17" s="276"/>
      <c r="N17" s="276"/>
      <c r="O17" s="220"/>
      <c r="P17" s="274"/>
      <c r="Q17" s="274"/>
      <c r="R17" s="274"/>
      <c r="S17" s="220"/>
      <c r="T17" s="275"/>
      <c r="U17" s="275"/>
      <c r="V17" s="275"/>
      <c r="W17" s="275"/>
      <c r="X17" s="275"/>
      <c r="Y17" s="275"/>
      <c r="Z17" s="275"/>
      <c r="AA17" s="275"/>
      <c r="AB17" s="276"/>
      <c r="AC17" s="276"/>
      <c r="AD17" s="220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2 contre 3'!B4="","--",IF('Fiches 2 contre 3'!B4&gt;'Fiches 2 contre 3'!B6,'Fiches 2 contre 3'!B6,-'Fiches 2 contre 3'!B4))</f>
        <v>--</v>
      </c>
      <c r="B21" s="218" t="str">
        <f>IF('Fiches 2 contre 3'!C4="","--",IF('Fiches 2 contre 3'!C4&gt;'Fiches 2 contre 3'!C6,'Fiches 2 contre 3'!C6,-'Fiches 2 contre 3'!C4))</f>
        <v>--</v>
      </c>
      <c r="C21" s="218" t="str">
        <f>IF('Fiches 2 contre 3'!D4="","--",IF('Fiches 2 contre 3'!D4&gt;'Fiches 2 contre 3'!D6,'Fiches 2 contre 3'!D6,-'Fiches 2 contre 3'!D4))</f>
        <v>--</v>
      </c>
      <c r="D21" s="218" t="str">
        <f>IF('Fiches 2 contre 3'!E4="","--",IF('Fiches 2 contre 3'!E4&gt;'Fiches 2 contre 3'!E6,'Fiches 2 contre 3'!E6,-'Fiches 2 contre 3'!E4))</f>
        <v>--</v>
      </c>
      <c r="E21" s="218" t="str">
        <f>IF('Fiches 2 contre 3'!F4="","--",IF('Fiches 2 contre 3'!F4&gt;'Fiches 2 contre 3'!F6,'Fiches 2 contre 3'!F6,-'Fiches 2 contre 3'!F4))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 t="shared" ref="AA21:AA27" si="0">IF(H$12="","",IF(H21="W.O.",0,IF(AM21=3,2,1)))</f>
        <v/>
      </c>
      <c r="AB21" s="259"/>
      <c r="AC21" s="259" t="str">
        <f t="shared" ref="AC21:AC27" si="1">IF(H$12="","",IF(T21="W.O.",0,IF(AS21=3,2,1)))</f>
        <v/>
      </c>
      <c r="AD21" s="259"/>
      <c r="AG21" s="32">
        <v>1</v>
      </c>
      <c r="AH21" s="219">
        <f>IF('Fiches 2 contre 3'!B4&gt;'Fiches 2 contre 3'!B6,1,0)</f>
        <v>0</v>
      </c>
      <c r="AI21" s="219">
        <f>IF('Fiches 2 contre 3'!C4&gt;'Fiches 2 contre 3'!C6,1,0)</f>
        <v>0</v>
      </c>
      <c r="AJ21" s="219">
        <f>IF('Fiches 2 contre 3'!D4&gt;'Fiches 2 contre 3'!D6,1,0)</f>
        <v>0</v>
      </c>
      <c r="AK21" s="219">
        <f>IF('Fiches 2 contre 3'!E4&gt;'Fiches 2 contre 3'!E6,1,0)</f>
        <v>0</v>
      </c>
      <c r="AL21" s="219">
        <f>IF('Fiches 2 contre 3'!F4&gt;'Fiches 2 contre 3'!F6,1,0)</f>
        <v>0</v>
      </c>
      <c r="AM21" s="217">
        <f t="shared" ref="AM21:AM27" si="2">IF(T21="W.O.",3,IF(H21="W.O.",0,SUM(AH21:AL21)))</f>
        <v>0</v>
      </c>
      <c r="AN21" s="219">
        <f>IF('Fiches 2 contre 3'!B4&lt;'Fiches 2 contre 3'!B6,1,0)</f>
        <v>0</v>
      </c>
      <c r="AO21" s="219">
        <f>IF('Fiches 2 contre 3'!C4&lt;'Fiches 2 contre 3'!C6,1,0)</f>
        <v>0</v>
      </c>
      <c r="AP21" s="219">
        <f>IF('Fiches 2 contre 3'!D4&lt;'Fiches 2 contre 3'!D6,1,0)</f>
        <v>0</v>
      </c>
      <c r="AQ21" s="219">
        <f>IF('Fiches 2 contre 3'!E4&lt;'Fiches 2 contre 3'!E6,1,0)</f>
        <v>0</v>
      </c>
      <c r="AR21" s="219">
        <f>IF('Fiches 2 contre 3'!F4&lt;'Fiches 2 contre 3'!F6,1,0)</f>
        <v>0</v>
      </c>
      <c r="AS21" s="217">
        <f t="shared" ref="AS21:AS27" si="3">IF(H21="W.O.",3,IF(T21="W.O.",0,SUM(AN21:AR21)))</f>
        <v>0</v>
      </c>
    </row>
    <row r="22" spans="1:45" ht="20.100000000000001" customHeight="1" x14ac:dyDescent="0.2">
      <c r="A22" s="218" t="str">
        <f>IF('Fiches 2 contre 3'!J4="","--",IF('Fiches 2 contre 3'!J4&gt;'Fiches 2 contre 3'!J6,'Fiches 2 contre 3'!J6,-'Fiches 2 contre 3'!J4))</f>
        <v>--</v>
      </c>
      <c r="B22" s="218" t="str">
        <f>IF('Fiches 2 contre 3'!K4="","--",IF('Fiches 2 contre 3'!K4&gt;'Fiches 2 contre 3'!K6,'Fiches 2 contre 3'!K6,-'Fiches 2 contre 3'!K4))</f>
        <v>--</v>
      </c>
      <c r="C22" s="218" t="str">
        <f>IF('Fiches 2 contre 3'!L4="","--",IF('Fiches 2 contre 3'!L4&gt;'Fiches 2 contre 3'!L6,'Fiches 2 contre 3'!L6,-'Fiches 2 contre 3'!L4))</f>
        <v>--</v>
      </c>
      <c r="D22" s="218" t="str">
        <f>IF('Fiches 2 contre 3'!M4="","--",IF('Fiches 2 contre 3'!M4&gt;'Fiches 2 contre 3'!M6,'Fiches 2 contre 3'!M6,-'Fiches 2 contre 3'!M4))</f>
        <v>--</v>
      </c>
      <c r="E22" s="218" t="str">
        <f>IF('Fiches 2 contre 3'!N4="","--",IF('Fiches 2 contre 3'!N4&gt;'Fiches 2 contre 3'!N6,'Fiches 2 contre 3'!N6,-'Fiches 2 contre 3'!N4))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si="0"/>
        <v/>
      </c>
      <c r="AB22" s="259"/>
      <c r="AC22" s="259" t="str">
        <f t="shared" si="1"/>
        <v/>
      </c>
      <c r="AD22" s="259"/>
      <c r="AG22" s="32">
        <v>2</v>
      </c>
      <c r="AH22" s="219">
        <f>IF('Fiches 2 contre 3'!J4&gt;'Fiches 2 contre 3'!J6,1,0)</f>
        <v>0</v>
      </c>
      <c r="AI22" s="219">
        <f>IF('Fiches 2 contre 3'!K4&gt;'Fiches 2 contre 3'!K6,1,0)</f>
        <v>0</v>
      </c>
      <c r="AJ22" s="219">
        <f>IF('Fiches 2 contre 3'!L4&gt;'Fiches 2 contre 3'!L6,1,0)</f>
        <v>0</v>
      </c>
      <c r="AK22" s="219">
        <f>IF('Fiches 2 contre 3'!M4&gt;'Fiches 2 contre 3'!M6,1,0)</f>
        <v>0</v>
      </c>
      <c r="AL22" s="219">
        <f>IF('Fiches 2 contre 3'!N4&gt;'Fiches 2 contre 3'!N6,1,0)</f>
        <v>0</v>
      </c>
      <c r="AM22" s="217">
        <f t="shared" si="2"/>
        <v>0</v>
      </c>
      <c r="AN22" s="219">
        <f>IF('Fiches 2 contre 3'!J4&lt;'Fiches 2 contre 3'!J6,1,0)</f>
        <v>0</v>
      </c>
      <c r="AO22" s="219">
        <f>IF('Fiches 2 contre 3'!K4&lt;'Fiches 2 contre 3'!K6,1,0)</f>
        <v>0</v>
      </c>
      <c r="AP22" s="219">
        <f>IF('Fiches 2 contre 3'!L4&lt;'Fiches 2 contre 3'!L6,1,0)</f>
        <v>0</v>
      </c>
      <c r="AQ22" s="219">
        <f>IF('Fiches 2 contre 3'!M4&lt;'Fiches 2 contre 3'!M6,1,0)</f>
        <v>0</v>
      </c>
      <c r="AR22" s="219">
        <f>IF('Fiches 2 contre 3'!N4&lt;'Fiches 2 contre 3'!N6,1,0)</f>
        <v>0</v>
      </c>
      <c r="AS22" s="217">
        <f t="shared" si="3"/>
        <v>0</v>
      </c>
    </row>
    <row r="23" spans="1:45" ht="20.100000000000001" customHeight="1" x14ac:dyDescent="0.2">
      <c r="A23" s="218" t="str">
        <f>IF('Fiches 2 contre 3'!B12="","--",IF('Fiches 2 contre 3'!B12&gt;'Fiches 2 contre 3'!B14,'Fiches 2 contre 3'!B14,-'Fiches 2 contre 3'!B12))</f>
        <v>--</v>
      </c>
      <c r="B23" s="218" t="str">
        <f>IF('Fiches 2 contre 3'!C12="","--",IF('Fiches 2 contre 3'!C12&gt;'Fiches 2 contre 3'!C14,'Fiches 2 contre 3'!C14,-'Fiches 2 contre 3'!C12))</f>
        <v>--</v>
      </c>
      <c r="C23" s="218" t="str">
        <f>IF('Fiches 2 contre 3'!D12="","--",IF('Fiches 2 contre 3'!D12&gt;'Fiches 2 contre 3'!D14,'Fiches 2 contre 3'!D14,-'Fiches 2 contre 3'!D12))</f>
        <v>--</v>
      </c>
      <c r="D23" s="218" t="str">
        <f>IF('Fiches 2 contre 3'!E12="","--",IF('Fiches 2 contre 3'!E12&gt;'Fiches 2 contre 3'!E14,'Fiches 2 contre 3'!E14,-'Fiches 2 contre 3'!E12))</f>
        <v>--</v>
      </c>
      <c r="E23" s="218" t="str">
        <f>IF('Fiches 2 contre 3'!F12="","--",IF('Fiches 2 contre 3'!F12&gt;'Fiches 2 contre 3'!F14,'Fiches 2 contre 3'!F14,-'Fiches 2 contre 3'!F12))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0"/>
        <v/>
      </c>
      <c r="AB23" s="259"/>
      <c r="AC23" s="259" t="str">
        <f t="shared" si="1"/>
        <v/>
      </c>
      <c r="AD23" s="259"/>
      <c r="AG23" s="32">
        <v>3</v>
      </c>
      <c r="AH23" s="219">
        <f>IF('Fiches 2 contre 3'!B12&gt;'Fiches 2 contre 3'!B14,1,0)</f>
        <v>0</v>
      </c>
      <c r="AI23" s="219">
        <f>IF('Fiches 2 contre 3'!C12&gt;'Fiches 2 contre 3'!C14,1,0)</f>
        <v>0</v>
      </c>
      <c r="AJ23" s="219">
        <f>IF('Fiches 2 contre 3'!D12&gt;'Fiches 2 contre 3'!D14,1,0)</f>
        <v>0</v>
      </c>
      <c r="AK23" s="219">
        <f>IF('Fiches 2 contre 3'!E12&gt;'Fiches 2 contre 3'!E14,1,0)</f>
        <v>0</v>
      </c>
      <c r="AL23" s="219">
        <f>IF('Fiches 2 contre 3'!F12&gt;'Fiches 2 contre 3'!F14,1,0)</f>
        <v>0</v>
      </c>
      <c r="AM23" s="217">
        <f t="shared" si="2"/>
        <v>0</v>
      </c>
      <c r="AN23" s="219">
        <f>IF('Fiches 2 contre 3'!B12&lt;'Fiches 2 contre 3'!B14,1,0)</f>
        <v>0</v>
      </c>
      <c r="AO23" s="219">
        <f>IF('Fiches 2 contre 3'!C12&lt;'Fiches 2 contre 3'!C14,1,0)</f>
        <v>0</v>
      </c>
      <c r="AP23" s="219">
        <f>IF('Fiches 2 contre 3'!D12&lt;'Fiches 2 contre 3'!D14,1,0)</f>
        <v>0</v>
      </c>
      <c r="AQ23" s="219">
        <f>IF('Fiches 2 contre 3'!E12&lt;'Fiches 2 contre 3'!E14,1,0)</f>
        <v>0</v>
      </c>
      <c r="AR23" s="219">
        <f>IF('Fiches 2 contre 3'!F12&lt;'Fiches 2 contre 3'!F14,1,0)</f>
        <v>0</v>
      </c>
      <c r="AS23" s="217">
        <f t="shared" si="3"/>
        <v>0</v>
      </c>
    </row>
    <row r="24" spans="1:45" ht="20.100000000000001" customHeight="1" x14ac:dyDescent="0.2">
      <c r="A24" s="218" t="str">
        <f>IF('Fiches 2 contre 3'!J12="","--",IF('Fiches 2 contre 3'!J12&gt;'Fiches 2 contre 3'!J14,'Fiches 2 contre 3'!J14,-'Fiches 2 contre 3'!J12))</f>
        <v>--</v>
      </c>
      <c r="B24" s="218" t="str">
        <f>IF('Fiches 2 contre 3'!K12="","--",IF('Fiches 2 contre 3'!K12&gt;'Fiches 2 contre 3'!K14,'Fiches 2 contre 3'!K14,-'Fiches 2 contre 3'!K12))</f>
        <v>--</v>
      </c>
      <c r="C24" s="218" t="str">
        <f>IF('Fiches 2 contre 3'!L12="","--",IF('Fiches 2 contre 3'!L12&gt;'Fiches 2 contre 3'!L14,'Fiches 2 contre 3'!L14,-'Fiches 2 contre 3'!L12))</f>
        <v>--</v>
      </c>
      <c r="D24" s="218" t="str">
        <f>IF('Fiches 2 contre 3'!M12="","--",IF('Fiches 2 contre 3'!M12&gt;'Fiches 2 contre 3'!M14,'Fiches 2 contre 3'!M14,-'Fiches 2 contre 3'!M12))</f>
        <v>--</v>
      </c>
      <c r="E24" s="218" t="str">
        <f>IF('Fiches 2 contre 3'!N12="","--",IF('Fiches 2 contre 3'!N12&gt;'Fiches 2 contre 3'!N14,'Fiches 2 contre 3'!N14,-'Fiches 2 contre 3'!N12))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0"/>
        <v/>
      </c>
      <c r="AB24" s="259"/>
      <c r="AC24" s="259" t="str">
        <f t="shared" si="1"/>
        <v/>
      </c>
      <c r="AD24" s="259"/>
      <c r="AG24" s="32">
        <v>4</v>
      </c>
      <c r="AH24" s="219">
        <f>IF('Fiches 2 contre 3'!J12&gt;'Fiches 2 contre 3'!J14,1,0)</f>
        <v>0</v>
      </c>
      <c r="AI24" s="219">
        <f>IF('Fiches 2 contre 3'!K12&gt;'Fiches 2 contre 3'!K14,1,0)</f>
        <v>0</v>
      </c>
      <c r="AJ24" s="219">
        <f>IF('Fiches 2 contre 3'!L12&gt;'Fiches 2 contre 3'!L14,1,0)</f>
        <v>0</v>
      </c>
      <c r="AK24" s="219">
        <f>IF('Fiches 2 contre 3'!M12&gt;'Fiches 2 contre 3'!M14,1,0)</f>
        <v>0</v>
      </c>
      <c r="AL24" s="219">
        <f>IF('Fiches 2 contre 3'!N12&gt;'Fiches 2 contre 3'!N14,1,0)</f>
        <v>0</v>
      </c>
      <c r="AM24" s="217">
        <f t="shared" si="2"/>
        <v>0</v>
      </c>
      <c r="AN24" s="219">
        <f>IF('Fiches 2 contre 3'!J12&lt;'Fiches 2 contre 3'!J14,1,0)</f>
        <v>0</v>
      </c>
      <c r="AO24" s="219">
        <f>IF('Fiches 2 contre 3'!K12&lt;'Fiches 2 contre 3'!K14,1,0)</f>
        <v>0</v>
      </c>
      <c r="AP24" s="219">
        <f>IF('Fiches 2 contre 3'!L12&lt;'Fiches 2 contre 3'!L14,1,0)</f>
        <v>0</v>
      </c>
      <c r="AQ24" s="219">
        <f>IF('Fiches 2 contre 3'!M12&lt;'Fiches 2 contre 3'!M14,1,0)</f>
        <v>0</v>
      </c>
      <c r="AR24" s="219">
        <f>IF('Fiches 2 contre 3'!N12&lt;'Fiches 2 contre 3'!N14,1,0)</f>
        <v>0</v>
      </c>
      <c r="AS24" s="217">
        <f t="shared" si="3"/>
        <v>0</v>
      </c>
    </row>
    <row r="25" spans="1:45" ht="20.100000000000001" customHeight="1" x14ac:dyDescent="0.2">
      <c r="A25" s="218" t="str">
        <f>IF('Fiches 2 contre 3'!B20="","--",IF('Fiches 2 contre 3'!B20&gt;'Fiches 2 contre 3'!B22,'Fiches 2 contre 3'!B22,-'Fiches 2 contre 3'!B20))</f>
        <v>--</v>
      </c>
      <c r="B25" s="218" t="str">
        <f>IF('Fiches 2 contre 3'!C20="","--",IF('Fiches 2 contre 3'!C20&gt;'Fiches 2 contre 3'!C22,'Fiches 2 contre 3'!C22,-'Fiches 2 contre 3'!C20))</f>
        <v>--</v>
      </c>
      <c r="C25" s="218" t="str">
        <f>IF('Fiches 2 contre 3'!D20="","--",IF('Fiches 2 contre 3'!D20&gt;'Fiches 2 contre 3'!D22,'Fiches 2 contre 3'!D22,-'Fiches 2 contre 3'!D20))</f>
        <v>--</v>
      </c>
      <c r="D25" s="218" t="str">
        <f>IF('Fiches 2 contre 3'!E20="","--",IF('Fiches 2 contre 3'!E20&gt;'Fiches 2 contre 3'!E22,'Fiches 2 contre 3'!E22,-'Fiches 2 contre 3'!E20))</f>
        <v>--</v>
      </c>
      <c r="E25" s="218" t="str">
        <f>IF('Fiches 2 contre 3'!F20="","--",IF('Fiches 2 contre 3'!F20&gt;'Fiches 2 contre 3'!F22,'Fiches 2 contre 3'!F22,-'Fiches 2 contre 3'!F20))</f>
        <v>--</v>
      </c>
      <c r="F25" s="285" t="s">
        <v>516</v>
      </c>
      <c r="G25" s="286"/>
      <c r="H25" s="287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287"/>
      <c r="J25" s="287"/>
      <c r="K25" s="287"/>
      <c r="L25" s="287"/>
      <c r="M25" s="287"/>
      <c r="N25" s="287"/>
      <c r="O25" s="250" t="s">
        <v>39</v>
      </c>
      <c r="P25" s="250"/>
      <c r="Q25" s="250"/>
      <c r="R25" s="288" t="s">
        <v>517</v>
      </c>
      <c r="S25" s="288"/>
      <c r="T25" s="31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0"/>
        <v/>
      </c>
      <c r="AB25" s="259"/>
      <c r="AC25" s="259" t="str">
        <f t="shared" si="1"/>
        <v/>
      </c>
      <c r="AD25" s="259"/>
      <c r="AG25" s="32">
        <v>5</v>
      </c>
      <c r="AH25" s="219">
        <f>IF('Fiches 2 contre 3'!B20&gt;'Fiches 2 contre 3'!B22,1,0)</f>
        <v>0</v>
      </c>
      <c r="AI25" s="219">
        <f>IF('Fiches 2 contre 3'!C20&gt;'Fiches 2 contre 3'!C22,1,0)</f>
        <v>0</v>
      </c>
      <c r="AJ25" s="219">
        <f>IF('Fiches 2 contre 3'!D20&gt;'Fiches 2 contre 3'!D22,1,0)</f>
        <v>0</v>
      </c>
      <c r="AK25" s="219">
        <f>IF('Fiches 2 contre 3'!E20&gt;'Fiches 2 contre 3'!E22,1,0)</f>
        <v>0</v>
      </c>
      <c r="AL25" s="219">
        <f>IF('Fiches 2 contre 3'!F20&gt;'Fiches 2 contre 3'!F22,1,0)</f>
        <v>0</v>
      </c>
      <c r="AM25" s="217">
        <f t="shared" si="2"/>
        <v>0</v>
      </c>
      <c r="AN25" s="219">
        <f>IF('Fiches 2 contre 3'!B20&lt;'Fiches 2 contre 3'!B22,1,0)</f>
        <v>0</v>
      </c>
      <c r="AO25" s="219">
        <f>IF('Fiches 2 contre 3'!C20&lt;'Fiches 2 contre 3'!C22,1,0)</f>
        <v>0</v>
      </c>
      <c r="AP25" s="219">
        <f>IF('Fiches 2 contre 3'!D20&lt;'Fiches 2 contre 3'!D22,1,0)</f>
        <v>0</v>
      </c>
      <c r="AQ25" s="219">
        <f>IF('Fiches 2 contre 3'!E20&lt;'Fiches 2 contre 3'!E22,1,0)</f>
        <v>0</v>
      </c>
      <c r="AR25" s="219">
        <f>IF('Fiches 2 contre 3'!F20&lt;'Fiches 2 contre 3'!F22,1,0)</f>
        <v>0</v>
      </c>
      <c r="AS25" s="217">
        <f t="shared" si="3"/>
        <v>0</v>
      </c>
    </row>
    <row r="26" spans="1:45" ht="20.100000000000001" customHeight="1" x14ac:dyDescent="0.2">
      <c r="A26" s="218" t="str">
        <f>IF('Fiches 2 contre 3'!J20="","--",IF('Fiches 2 contre 3'!J20&gt;'Fiches 2 contre 3'!J22,'Fiches 2 contre 3'!J22,-'Fiches 2 contre 3'!J20))</f>
        <v>--</v>
      </c>
      <c r="B26" s="218" t="str">
        <f>IF('Fiches 2 contre 3'!K20="","--",IF('Fiches 2 contre 3'!K20&gt;'Fiches 2 contre 3'!K22,'Fiches 2 contre 3'!K22,-'Fiches 2 contre 3'!K20))</f>
        <v>--</v>
      </c>
      <c r="C26" s="218" t="str">
        <f>IF('Fiches 2 contre 3'!L20="","--",IF('Fiches 2 contre 3'!L20&gt;'Fiches 2 contre 3'!L22,'Fiches 2 contre 3'!L22,-'Fiches 2 contre 3'!L20))</f>
        <v>--</v>
      </c>
      <c r="D26" s="218" t="str">
        <f>IF('Fiches 2 contre 3'!M20="","--",IF('Fiches 2 contre 3'!M20&gt;'Fiches 2 contre 3'!M22,'Fiches 2 contre 3'!M22,-'Fiches 2 contre 3'!M20))</f>
        <v>--</v>
      </c>
      <c r="E26" s="218" t="str">
        <f>IF('Fiches 2 contre 3'!N20="","--",IF('Fiches 2 contre 3'!N20&gt;'Fiches 2 contre 3'!N22,'Fiches 2 contre 3'!N22,-'Fiches 2 contre 3'!N20))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 t="shared" si="0"/>
        <v/>
      </c>
      <c r="AB26" s="259"/>
      <c r="AC26" s="259" t="str">
        <f t="shared" si="1"/>
        <v/>
      </c>
      <c r="AD26" s="259"/>
      <c r="AG26" s="32">
        <v>6</v>
      </c>
      <c r="AH26" s="219">
        <f>IF('Fiches 2 contre 3'!J20&gt;'Fiches 2 contre 3'!J22,1,0)</f>
        <v>0</v>
      </c>
      <c r="AI26" s="219">
        <f>IF('Fiches 2 contre 3'!K20&gt;'Fiches 2 contre 3'!K22,1,0)</f>
        <v>0</v>
      </c>
      <c r="AJ26" s="219">
        <f>IF('Fiches 2 contre 3'!L20&gt;'Fiches 2 contre 3'!L22,1,0)</f>
        <v>0</v>
      </c>
      <c r="AK26" s="219">
        <f>IF('Fiches 2 contre 3'!M20&gt;'Fiches 2 contre 3'!M22,1,0)</f>
        <v>0</v>
      </c>
      <c r="AL26" s="219">
        <f>IF('Fiches 2 contre 3'!N20&gt;'Fiches 2 contre 3'!N22,1,0)</f>
        <v>0</v>
      </c>
      <c r="AM26" s="217">
        <f t="shared" si="2"/>
        <v>0</v>
      </c>
      <c r="AN26" s="219">
        <f>IF('Fiches 2 contre 3'!J20&lt;'Fiches 2 contre 3'!J22,1,0)</f>
        <v>0</v>
      </c>
      <c r="AO26" s="219">
        <f>IF('Fiches 2 contre 3'!K20&lt;'Fiches 2 contre 3'!K22,1,0)</f>
        <v>0</v>
      </c>
      <c r="AP26" s="219">
        <f>IF('Fiches 2 contre 3'!L20&lt;'Fiches 2 contre 3'!L22,1,0)</f>
        <v>0</v>
      </c>
      <c r="AQ26" s="219">
        <f>IF('Fiches 2 contre 3'!M20&lt;'Fiches 2 contre 3'!M22,1,0)</f>
        <v>0</v>
      </c>
      <c r="AR26" s="219">
        <f>IF('Fiches 2 contre 3'!N20&lt;'Fiches 2 contre 3'!N22,1,0)</f>
        <v>0</v>
      </c>
      <c r="AS26" s="217">
        <f t="shared" si="3"/>
        <v>0</v>
      </c>
    </row>
    <row r="27" spans="1:45" ht="20.100000000000001" customHeight="1" x14ac:dyDescent="0.2">
      <c r="A27" s="218" t="str">
        <f>IF('Fiches 2 contre 3'!B28="","--",IF('Fiches 2 contre 3'!B28&gt;'Fiches 2 contre 3'!B30,'Fiches 2 contre 3'!B30,-'Fiches 2 contre 3'!B28))</f>
        <v>--</v>
      </c>
      <c r="B27" s="218" t="str">
        <f>IF('Fiches 2 contre 3'!C28="","--",IF('Fiches 2 contre 3'!C28&gt;'Fiches 2 contre 3'!C30,'Fiches 2 contre 3'!C30,-'Fiches 2 contre 3'!C28))</f>
        <v>--</v>
      </c>
      <c r="C27" s="218" t="str">
        <f>IF('Fiches 2 contre 3'!D28="","--",IF('Fiches 2 contre 3'!D28&gt;'Fiches 2 contre 3'!D30,'Fiches 2 contre 3'!D30,-'Fiches 2 contre 3'!D28))</f>
        <v>--</v>
      </c>
      <c r="D27" s="218" t="str">
        <f>IF('Fiches 2 contre 3'!E28="","--",IF('Fiches 2 contre 3'!E28&gt;'Fiches 2 contre 3'!E30,'Fiches 2 contre 3'!E30,-'Fiches 2 contre 3'!E28))</f>
        <v>--</v>
      </c>
      <c r="E27" s="218" t="str">
        <f>IF('Fiches 2 contre 3'!F28="","--",IF('Fiches 2 contre 3'!F28&gt;'Fiches 2 contre 3'!F30,'Fiches 2 contre 3'!F30,-'Fiches 2 contre 3'!F28))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0"/>
        <v/>
      </c>
      <c r="AB27" s="259"/>
      <c r="AC27" s="259" t="str">
        <f t="shared" si="1"/>
        <v/>
      </c>
      <c r="AD27" s="259"/>
      <c r="AG27" s="32">
        <v>7</v>
      </c>
      <c r="AH27" s="219">
        <f>IF('Fiches 2 contre 3'!B28&gt;'Fiches 2 contre 3'!B30,1,0)</f>
        <v>0</v>
      </c>
      <c r="AI27" s="219">
        <f>IF('Fiches 2 contre 3'!C28&gt;'Fiches 2 contre 3'!C30,1,0)</f>
        <v>0</v>
      </c>
      <c r="AJ27" s="219">
        <f>IF('Fiches 2 contre 3'!D28&gt;'Fiches 2 contre 3'!D30,1,0)</f>
        <v>0</v>
      </c>
      <c r="AK27" s="219">
        <f>IF('Fiches 2 contre 3'!E28&gt;'Fiches 2 contre 3'!E30,1,0)</f>
        <v>0</v>
      </c>
      <c r="AL27" s="219">
        <f>IF('Fiches 2 contre 3'!F28&gt;'Fiches 2 contre 3'!F30,1,0)</f>
        <v>0</v>
      </c>
      <c r="AM27" s="217">
        <f t="shared" si="2"/>
        <v>0</v>
      </c>
      <c r="AN27" s="219">
        <f>IF('Fiches 2 contre 3'!B28&lt;'Fiches 2 contre 3'!B30,1,0)</f>
        <v>0</v>
      </c>
      <c r="AO27" s="219">
        <f>IF('Fiches 2 contre 3'!C28&lt;'Fiches 2 contre 3'!C30,1,0)</f>
        <v>0</v>
      </c>
      <c r="AP27" s="219">
        <f>IF('Fiches 2 contre 3'!D28&lt;'Fiches 2 contre 3'!D30,1,0)</f>
        <v>0</v>
      </c>
      <c r="AQ27" s="219">
        <f>IF('Fiches 2 contre 3'!E28&lt;'Fiches 2 contre 3'!E30,1,0)</f>
        <v>0</v>
      </c>
      <c r="AR27" s="219">
        <f>IF('Fiches 2 contre 3'!F28&lt;'Fiches 2 contre 3'!F30,1,0)</f>
        <v>0</v>
      </c>
      <c r="AS27" s="217">
        <f t="shared" si="3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IF(H12="","",SUM(AA21:AB27))</f>
        <v/>
      </c>
      <c r="AB28" s="259"/>
      <c r="AC28" s="259" t="str">
        <f>IF(H12="","",SUM(AC21:AD27))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291" t="s">
        <v>156</v>
      </c>
      <c r="N30" s="259"/>
      <c r="O30" s="259"/>
      <c r="P30" s="259"/>
      <c r="Q30" s="259"/>
      <c r="R30" s="292"/>
      <c r="S30" s="292"/>
      <c r="T30" s="292"/>
      <c r="U30" s="292"/>
      <c r="V30" s="292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3" t="s">
        <v>130</v>
      </c>
      <c r="N31" s="281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281"/>
      <c r="P31" s="281"/>
      <c r="Q31" s="281"/>
      <c r="R31" s="281"/>
      <c r="S31" s="281"/>
      <c r="T31" s="281"/>
      <c r="U31" s="281"/>
      <c r="V31" s="282"/>
      <c r="W31" s="34"/>
      <c r="X31" s="314" t="str">
        <f>IF(H12="","",Renseignements!B8)</f>
        <v/>
      </c>
      <c r="Y31" s="315"/>
      <c r="Z31" s="315"/>
      <c r="AA31" s="315"/>
      <c r="AB31" s="315"/>
      <c r="AC31" s="315"/>
      <c r="AD31" s="316"/>
    </row>
    <row r="32" spans="1:45" ht="20.100000000000001" customHeight="1" x14ac:dyDescent="0.2">
      <c r="A32" s="306"/>
      <c r="B32" s="307"/>
      <c r="C32" s="307"/>
      <c r="D32" s="307"/>
      <c r="E32" s="308"/>
      <c r="F32" s="306"/>
      <c r="G32" s="307"/>
      <c r="H32" s="307"/>
      <c r="I32" s="307"/>
      <c r="J32" s="308"/>
      <c r="K32" s="212"/>
      <c r="L32" s="212"/>
      <c r="M32" s="35" t="s">
        <v>131</v>
      </c>
      <c r="N32" s="283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2" s="283"/>
      <c r="P32" s="283"/>
      <c r="Q32" s="283"/>
      <c r="R32" s="283"/>
      <c r="S32" s="283"/>
      <c r="T32" s="283"/>
      <c r="U32" s="283"/>
      <c r="V32" s="284"/>
      <c r="W32" s="36"/>
      <c r="X32" s="300"/>
      <c r="Y32" s="301"/>
      <c r="Z32" s="301"/>
      <c r="AA32" s="301"/>
      <c r="AB32" s="301"/>
      <c r="AC32" s="301"/>
      <c r="AD32" s="302"/>
    </row>
    <row r="33" spans="1:30" ht="20.100000000000001" customHeight="1" x14ac:dyDescent="0.2">
      <c r="A33" s="294"/>
      <c r="B33" s="295"/>
      <c r="C33" s="295"/>
      <c r="D33" s="295"/>
      <c r="E33" s="296"/>
      <c r="F33" s="294"/>
      <c r="G33" s="295"/>
      <c r="H33" s="295"/>
      <c r="I33" s="295"/>
      <c r="J33" s="296"/>
      <c r="K33" s="212"/>
      <c r="L33" s="212"/>
      <c r="M33" s="35" t="s">
        <v>132</v>
      </c>
      <c r="N33" s="310"/>
      <c r="O33" s="310"/>
      <c r="P33" s="310"/>
      <c r="Q33" s="310"/>
      <c r="R33" s="310"/>
      <c r="S33" s="310"/>
      <c r="T33" s="310"/>
      <c r="U33" s="310"/>
      <c r="V33" s="311"/>
      <c r="X33" s="300"/>
      <c r="Y33" s="301"/>
      <c r="Z33" s="301"/>
      <c r="AA33" s="301"/>
      <c r="AB33" s="301"/>
      <c r="AC33" s="301"/>
      <c r="AD33" s="302"/>
    </row>
    <row r="34" spans="1:30" ht="20.100000000000001" customHeight="1" x14ac:dyDescent="0.2">
      <c r="A34" s="297"/>
      <c r="B34" s="298"/>
      <c r="C34" s="298"/>
      <c r="D34" s="298"/>
      <c r="E34" s="299"/>
      <c r="F34" s="297"/>
      <c r="G34" s="298"/>
      <c r="H34" s="298"/>
      <c r="I34" s="298"/>
      <c r="J34" s="299"/>
      <c r="K34" s="212"/>
      <c r="L34" s="212"/>
      <c r="M34" s="37" t="s">
        <v>133</v>
      </c>
      <c r="N34" s="312"/>
      <c r="O34" s="312"/>
      <c r="P34" s="312"/>
      <c r="Q34" s="312"/>
      <c r="R34" s="312"/>
      <c r="S34" s="312"/>
      <c r="T34" s="312"/>
      <c r="U34" s="312"/>
      <c r="V34" s="313"/>
      <c r="X34" s="303"/>
      <c r="Y34" s="304"/>
      <c r="Z34" s="304"/>
      <c r="AA34" s="304"/>
      <c r="AB34" s="304"/>
      <c r="AC34" s="304"/>
      <c r="AD34" s="305"/>
    </row>
  </sheetData>
  <sheetProtection algorithmName="SHA-512" hashValue="AfN55O6xDjHUNe+HyKlUOdyTCbHKIXmFmGhq8DRfEY7NcS8drX2rofxq9qIAOQlvCSaT0xGkK6uLPskkGPVzvg==" saltValue="vZjVX1gIci2zPgVY/q7+bA==" spinCount="100000" sheet="1" scenarios="1" insertRows="0" autoFilter="0"/>
  <mergeCells count="140"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B28:P28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A12:B12"/>
    <mergeCell ref="C12:E12"/>
    <mergeCell ref="F12:G12"/>
    <mergeCell ref="H12:N12"/>
    <mergeCell ref="P12:Q12"/>
    <mergeCell ref="R12:T12"/>
    <mergeCell ref="U12:V12"/>
    <mergeCell ref="W12:AC12"/>
    <mergeCell ref="F10:M10"/>
    <mergeCell ref="N10:Y10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21:E22 A24:E27">
    <cfRule type="expression" dxfId="149" priority="12" stopIfTrue="1">
      <formula>$T21="W.O."</formula>
    </cfRule>
    <cfRule type="expression" dxfId="148" priority="13" stopIfTrue="1">
      <formula>$H21="W.O."</formula>
    </cfRule>
  </conditionalFormatting>
  <conditionalFormatting sqref="A23:E23">
    <cfRule type="expression" dxfId="147" priority="10" stopIfTrue="1">
      <formula>$T23="W.O."</formula>
    </cfRule>
    <cfRule type="expression" dxfId="146" priority="11" stopIfTrue="1">
      <formula>$H23="W.O."</formula>
    </cfRule>
  </conditionalFormatting>
  <conditionalFormatting sqref="A14:C17">
    <cfRule type="duplicateValues" dxfId="145" priority="9" stopIfTrue="1"/>
  </conditionalFormatting>
  <conditionalFormatting sqref="P14:R17">
    <cfRule type="duplicateValues" dxfId="144" priority="8" stopIfTrue="1"/>
  </conditionalFormatting>
  <conditionalFormatting sqref="H12:O12 W12:AD12">
    <cfRule type="expression" dxfId="143" priority="5" stopIfTrue="1">
      <formula>AND($H$12&amp;$O$12&amp;$W$12&amp;$AD$12&lt;&gt;"",$H$12&amp;$O$12=$W$12&amp;$AD$12)</formula>
    </cfRule>
  </conditionalFormatting>
  <conditionalFormatting sqref="H21:N27">
    <cfRule type="expression" dxfId="142" priority="3" stopIfTrue="1">
      <formula>$AA21&lt;2</formula>
    </cfRule>
    <cfRule type="expression" dxfId="141" priority="4" stopIfTrue="1">
      <formula>$AA21&gt;1</formula>
    </cfRule>
  </conditionalFormatting>
  <conditionalFormatting sqref="T21:Z27">
    <cfRule type="expression" dxfId="140" priority="1" stopIfTrue="1">
      <formula>$AC21&lt;2</formula>
    </cfRule>
    <cfRule type="expression" dxfId="139" priority="2" stopIfTrue="1">
      <formula>$AC21&gt;1</formula>
    </cfRule>
  </conditionalFormatting>
  <dataValidations count="7">
    <dataValidation type="list" errorStyle="warning" allowBlank="1" showInputMessage="1" showErrorMessage="1" sqref="AD12">
      <formula1>"1,2,3,4,5,6,7,8,9,10,11,12,13,14,15"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C16 P16:R16">
      <formula1>"wo"</formula1>
    </dataValidation>
    <dataValidation type="list" errorStyle="warning" allowBlank="1" showInputMessage="1" showErrorMessage="1" sqref="O12">
      <formula1>"1,2,3,4,5,6,7,8,9,10,11,12,13,14,15"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ignoredErrors>
    <ignoredError sqref="H25" formula="1"/>
  </ignoredErrors>
  <drawing r:id="rId2"/>
  <legacyDrawing r:id="rId3"/>
  <controls>
    <mc:AlternateContent xmlns:mc="http://schemas.openxmlformats.org/markup-compatibility/2006">
      <mc:Choice Requires="x14">
        <control shapeId="46082" r:id="rId4" name="CommandButtonImpressionFiches">
          <controlPr defaultSize="0" autoLine="0" autoPict="0" r:id="rId5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46082" r:id="rId4" name="CommandButtonImpressionFiches"/>
      </mc:Fallback>
    </mc:AlternateContent>
    <mc:AlternateContent xmlns:mc="http://schemas.openxmlformats.org/markup-compatibility/2006">
      <mc:Choice Requires="x14">
        <control shapeId="46081" r:id="rId6" name="CommandInitFeuille">
          <controlPr defaultSize="0" autoLine="0" autoPict="0" r:id="rId7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46081" r:id="rId6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'Clubs-FFTT'!$A$2:$A$36</xm:f>
          </x14:formula1>
          <xm:sqref>H12:N12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H12:N12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1A5499"/>
    <pageSetUpPr fitToPage="1"/>
  </sheetPr>
  <dimension ref="A1:AS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154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129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/>
    <row r="8" spans="1:45" ht="20.100000000000001" customHeight="1" x14ac:dyDescent="0.2">
      <c r="F8" s="266" t="s">
        <v>399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160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/>
    <row r="10" spans="1:45" ht="20.100000000000001" customHeight="1" x14ac:dyDescent="0.2">
      <c r="F10" s="266" t="s">
        <v>400</v>
      </c>
      <c r="G10" s="267"/>
      <c r="H10" s="267"/>
      <c r="I10" s="267"/>
      <c r="J10" s="267"/>
      <c r="K10" s="267"/>
      <c r="L10" s="267"/>
      <c r="M10" s="267"/>
      <c r="N10" s="250" t="str">
        <f>IF(H12="","",Renseignements!B8)</f>
        <v/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269"/>
      <c r="I12" s="270"/>
      <c r="J12" s="270"/>
      <c r="K12" s="270"/>
      <c r="L12" s="270"/>
      <c r="M12" s="270"/>
      <c r="N12" s="271"/>
      <c r="O12" s="187"/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269"/>
      <c r="X12" s="270"/>
      <c r="Y12" s="270"/>
      <c r="Z12" s="270"/>
      <c r="AA12" s="270"/>
      <c r="AB12" s="270"/>
      <c r="AC12" s="271"/>
      <c r="AD12" s="187"/>
    </row>
    <row r="13" spans="1:45" ht="20.100000000000001" customHeight="1" x14ac:dyDescent="0.2">
      <c r="A13" s="268" t="s">
        <v>26</v>
      </c>
      <c r="B13" s="268"/>
      <c r="C13" s="268"/>
      <c r="D13" s="3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3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260"/>
      <c r="B14" s="260"/>
      <c r="C14" s="260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IF(A14&lt;&gt;"",IF(VLOOKUP(A14,'Joueurs-FFTT'!A:F,3,0)=0,"",VLOOKUP(A14,'Joueurs-FFTT'!A:F,3,0)),"")</f>
        <v/>
      </c>
      <c r="J14" s="261"/>
      <c r="K14" s="261"/>
      <c r="L14" s="261"/>
      <c r="M14" s="259" t="str">
        <f>IF(A14&lt;&gt;"",IF(VLOOKUP(A14,'Joueurs-FFTT'!A:F,4,0)=0,"",VLOOKUP(A14,'Joueurs-FFTT'!A:F,4,0)),"")</f>
        <v/>
      </c>
      <c r="N14" s="259"/>
      <c r="O14" s="215" t="str">
        <f>IF(LEN(M14)=4,LEFT(M14,2),LEFT(M14))</f>
        <v/>
      </c>
      <c r="P14" s="260"/>
      <c r="Q14" s="260"/>
      <c r="R14" s="260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IF(P14&lt;&gt;"",IF(VLOOKUP(P14,'Joueurs-FFTT'!A:F,3,0)=0,"",VLOOKUP(P14,'Joueurs-FFTT'!A:F,3,0)),"")</f>
        <v/>
      </c>
      <c r="Y14" s="261"/>
      <c r="Z14" s="261"/>
      <c r="AA14" s="261"/>
      <c r="AB14" s="259" t="str">
        <f>IF(P14&lt;&gt;"",IF(VLOOKUP(P14,'Joueurs-FFTT'!A:F,4,0)=0,"",VLOOKUP(P14,'Joueurs-FFTT'!A:F,4,0)),"")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260"/>
      <c r="B15" s="260"/>
      <c r="C15" s="260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IF(A15&lt;&gt;"",IF(VLOOKUP(A15,'Joueurs-FFTT'!A:F,3,0)=0,"",VLOOKUP(A15,'Joueurs-FFTT'!A:F,3,0)),"")</f>
        <v/>
      </c>
      <c r="J15" s="261"/>
      <c r="K15" s="261"/>
      <c r="L15" s="261"/>
      <c r="M15" s="259" t="str">
        <f>IF(A15&lt;&gt;"",IF(VLOOKUP(A15,'Joueurs-FFTT'!A:F,4,0)=0,"",VLOOKUP(A15,'Joueurs-FFTT'!A:F,4,0)),"")</f>
        <v/>
      </c>
      <c r="N15" s="259"/>
      <c r="O15" s="215" t="str">
        <f>IF(LEN(M15)=4,LEFT(M15,2),LEFT(M15))</f>
        <v/>
      </c>
      <c r="P15" s="260"/>
      <c r="Q15" s="260"/>
      <c r="R15" s="260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IF(P15&lt;&gt;"",IF(VLOOKUP(P15,'Joueurs-FFTT'!A:F,3,0)=0,"",VLOOKUP(P15,'Joueurs-FFTT'!A:F,3,0)),"")</f>
        <v/>
      </c>
      <c r="Y15" s="261"/>
      <c r="Z15" s="261"/>
      <c r="AA15" s="261"/>
      <c r="AB15" s="259" t="str">
        <f>IF(P15&lt;&gt;"",IF(VLOOKUP(P15,'Joueurs-FFTT'!A:F,4,0)=0,"",VLOOKUP(P15,'Joueurs-FFTT'!A:F,4,0)),"")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260"/>
      <c r="B16" s="260"/>
      <c r="C16" s="260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IF(A16&lt;&gt;"",IF(VLOOKUP(A16,'Joueurs-FFTT'!A:F,3,0)=0,"",VLOOKUP(A16,'Joueurs-FFTT'!A:F,3,0)),"")</f>
        <v/>
      </c>
      <c r="J16" s="261"/>
      <c r="K16" s="261"/>
      <c r="L16" s="261"/>
      <c r="M16" s="259" t="str">
        <f>IF(A16&lt;&gt;"",IF(VLOOKUP(A16,'Joueurs-FFTT'!A:F,4,0)=0,"",VLOOKUP(A16,'Joueurs-FFTT'!A:F,4,0)),"")</f>
        <v/>
      </c>
      <c r="N16" s="259"/>
      <c r="O16" s="215" t="str">
        <f>IF(LEN(M16)=4,LEFT(M16,2),LEFT(M16))</f>
        <v/>
      </c>
      <c r="P16" s="260"/>
      <c r="Q16" s="260"/>
      <c r="R16" s="260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IF(P16&lt;&gt;"",IF(VLOOKUP(P16,'Joueurs-FFTT'!A:F,3,0)=0,"",VLOOKUP(P16,'Joueurs-FFTT'!A:F,3,0)),"")</f>
        <v/>
      </c>
      <c r="Y16" s="261"/>
      <c r="Z16" s="261"/>
      <c r="AA16" s="261"/>
      <c r="AB16" s="259" t="str">
        <f>IF(P16&lt;&gt;"",IF(VLOOKUP(P16,'Joueurs-FFTT'!A:F,4,0)=0,"",VLOOKUP(P16,'Joueurs-FFTT'!A:F,4,0)),"")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274"/>
      <c r="B17" s="274"/>
      <c r="C17" s="274"/>
      <c r="D17" s="220"/>
      <c r="E17" s="275"/>
      <c r="F17" s="275"/>
      <c r="G17" s="275"/>
      <c r="H17" s="275"/>
      <c r="I17" s="275"/>
      <c r="J17" s="275"/>
      <c r="K17" s="275"/>
      <c r="L17" s="275"/>
      <c r="M17" s="276"/>
      <c r="N17" s="276"/>
      <c r="O17" s="220"/>
      <c r="P17" s="274"/>
      <c r="Q17" s="274"/>
      <c r="R17" s="274"/>
      <c r="S17" s="220"/>
      <c r="T17" s="275"/>
      <c r="U17" s="275"/>
      <c r="V17" s="275"/>
      <c r="W17" s="275"/>
      <c r="X17" s="275"/>
      <c r="Y17" s="275"/>
      <c r="Z17" s="275"/>
      <c r="AA17" s="275"/>
      <c r="AB17" s="276"/>
      <c r="AC17" s="276"/>
      <c r="AD17" s="220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place 1 et 2'!B4="","--",IF('Fiches place 1 et 2'!B4&gt;'Fiches place 1 et 2'!B6,'Fiches place 1 et 2'!B6,-'Fiches place 1 et 2'!B4))</f>
        <v>--</v>
      </c>
      <c r="B21" s="218" t="str">
        <f>IF('Fiches place 1 et 2'!C4="","--",IF('Fiches place 1 et 2'!C4&gt;'Fiches place 1 et 2'!C6,'Fiches place 1 et 2'!C6,-'Fiches place 1 et 2'!C4))</f>
        <v>--</v>
      </c>
      <c r="C21" s="218" t="str">
        <f>IF('Fiches place 1 et 2'!D4="","--",IF('Fiches place 1 et 2'!D4&gt;'Fiches place 1 et 2'!D6,'Fiches place 1 et 2'!D6,-'Fiches place 1 et 2'!D4))</f>
        <v>--</v>
      </c>
      <c r="D21" s="218" t="str">
        <f>IF('Fiches place 1 et 2'!E4="","--",IF('Fiches place 1 et 2'!E4&gt;'Fiches place 1 et 2'!E6,'Fiches place 1 et 2'!E6,-'Fiches place 1 et 2'!E4))</f>
        <v>--</v>
      </c>
      <c r="E21" s="218" t="str">
        <f>IF('Fiches place 1 et 2'!F4="","--",IF('Fiches place 1 et 2'!F4&gt;'Fiches place 1 et 2'!F6,'Fiches place 1 et 2'!F6,-'Fiches place 1 et 2'!F4))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 t="shared" ref="AA21:AA27" si="0">IF(H$12="","",IF(H21="W.O.",0,IF(AM21=3,2,1)))</f>
        <v/>
      </c>
      <c r="AB21" s="259"/>
      <c r="AC21" s="259" t="str">
        <f t="shared" ref="AC21:AC27" si="1">IF(H$12="","",IF(T21="W.O.",0,IF(AS21=3,2,1)))</f>
        <v/>
      </c>
      <c r="AD21" s="259"/>
      <c r="AG21" s="32">
        <v>1</v>
      </c>
      <c r="AH21" s="219">
        <f>IF('Fiches place 1 et 2'!B4&gt;'Fiches place 1 et 2'!B6,1,0)</f>
        <v>0</v>
      </c>
      <c r="AI21" s="219">
        <f>IF('Fiches place 1 et 2'!C4&gt;'Fiches place 1 et 2'!C6,1,0)</f>
        <v>0</v>
      </c>
      <c r="AJ21" s="219">
        <f>IF('Fiches place 1 et 2'!D4&gt;'Fiches place 1 et 2'!D6,1,0)</f>
        <v>0</v>
      </c>
      <c r="AK21" s="219">
        <f>IF('Fiches place 1 et 2'!E4&gt;'Fiches place 1 et 2'!E6,1,0)</f>
        <v>0</v>
      </c>
      <c r="AL21" s="219">
        <f>IF('Fiches place 1 et 2'!F4&gt;'Fiches place 1 et 2'!F6,1,0)</f>
        <v>0</v>
      </c>
      <c r="AM21" s="217">
        <f t="shared" ref="AM21:AM27" si="2">IF(T21="W.O.",3,IF(H21="W.O.",0,SUM(AH21:AL21)))</f>
        <v>0</v>
      </c>
      <c r="AN21" s="219">
        <f>IF('Fiches place 1 et 2'!B4&lt;'Fiches place 1 et 2'!B6,1,0)</f>
        <v>0</v>
      </c>
      <c r="AO21" s="219">
        <f>IF('Fiches place 1 et 2'!C4&lt;'Fiches place 1 et 2'!C6,1,0)</f>
        <v>0</v>
      </c>
      <c r="AP21" s="219">
        <f>IF('Fiches place 1 et 2'!D4&lt;'Fiches place 1 et 2'!D6,1,0)</f>
        <v>0</v>
      </c>
      <c r="AQ21" s="219">
        <f>IF('Fiches place 1 et 2'!E4&lt;'Fiches place 1 et 2'!E6,1,0)</f>
        <v>0</v>
      </c>
      <c r="AR21" s="219">
        <f>IF('Fiches place 1 et 2'!F4&lt;'Fiches place 1 et 2'!F6,1,0)</f>
        <v>0</v>
      </c>
      <c r="AS21" s="217">
        <f t="shared" ref="AS21:AS27" si="3">IF(H21="W.O.",3,IF(T21="W.O.",0,SUM(AN21:AR21)))</f>
        <v>0</v>
      </c>
    </row>
    <row r="22" spans="1:45" ht="20.100000000000001" customHeight="1" x14ac:dyDescent="0.2">
      <c r="A22" s="218" t="str">
        <f>IF('Fiches place 1 et 2'!J4="","--",IF('Fiches place 1 et 2'!J4&gt;'Fiches place 1 et 2'!J6,'Fiches place 1 et 2'!J6,-'Fiches place 1 et 2'!J4))</f>
        <v>--</v>
      </c>
      <c r="B22" s="218" t="str">
        <f>IF('Fiches place 1 et 2'!K4="","--",IF('Fiches place 1 et 2'!K4&gt;'Fiches place 1 et 2'!K6,'Fiches place 1 et 2'!K6,-'Fiches place 1 et 2'!K4))</f>
        <v>--</v>
      </c>
      <c r="C22" s="218" t="str">
        <f>IF('Fiches place 1 et 2'!L4="","--",IF('Fiches place 1 et 2'!L4&gt;'Fiches place 1 et 2'!L6,'Fiches place 1 et 2'!L6,-'Fiches place 1 et 2'!L4))</f>
        <v>--</v>
      </c>
      <c r="D22" s="218" t="str">
        <f>IF('Fiches place 1 et 2'!M4="","--",IF('Fiches place 1 et 2'!M4&gt;'Fiches place 1 et 2'!M6,'Fiches place 1 et 2'!M6,-'Fiches place 1 et 2'!M4))</f>
        <v>--</v>
      </c>
      <c r="E22" s="218" t="str">
        <f>IF('Fiches place 1 et 2'!N4="","--",IF('Fiches place 1 et 2'!N4&gt;'Fiches place 1 et 2'!N6,'Fiches place 1 et 2'!N6,-'Fiches place 1 et 2'!N4))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si="0"/>
        <v/>
      </c>
      <c r="AB22" s="259"/>
      <c r="AC22" s="259" t="str">
        <f t="shared" si="1"/>
        <v/>
      </c>
      <c r="AD22" s="259"/>
      <c r="AG22" s="32">
        <v>2</v>
      </c>
      <c r="AH22" s="219">
        <f>IF('Fiches place 1 et 2'!J4&gt;'Fiches place 1 et 2'!J6,1,0)</f>
        <v>0</v>
      </c>
      <c r="AI22" s="219">
        <f>IF('Fiches place 1 et 2'!K4&gt;'Fiches place 1 et 2'!K6,1,0)</f>
        <v>0</v>
      </c>
      <c r="AJ22" s="219">
        <f>IF('Fiches place 1 et 2'!L4&gt;'Fiches place 1 et 2'!L6,1,0)</f>
        <v>0</v>
      </c>
      <c r="AK22" s="219">
        <f>IF('Fiches place 1 et 2'!M4&gt;'Fiches place 1 et 2'!M6,1,0)</f>
        <v>0</v>
      </c>
      <c r="AL22" s="219">
        <f>IF('Fiches place 1 et 2'!N4&gt;'Fiches place 1 et 2'!N6,1,0)</f>
        <v>0</v>
      </c>
      <c r="AM22" s="217">
        <f t="shared" si="2"/>
        <v>0</v>
      </c>
      <c r="AN22" s="219">
        <f>IF('Fiches place 1 et 2'!J4&lt;'Fiches place 1 et 2'!J6,1,0)</f>
        <v>0</v>
      </c>
      <c r="AO22" s="219">
        <f>IF('Fiches place 1 et 2'!K4&lt;'Fiches place 1 et 2'!K6,1,0)</f>
        <v>0</v>
      </c>
      <c r="AP22" s="219">
        <f>IF('Fiches place 1 et 2'!L4&lt;'Fiches place 1 et 2'!L6,1,0)</f>
        <v>0</v>
      </c>
      <c r="AQ22" s="219">
        <f>IF('Fiches place 1 et 2'!M4&lt;'Fiches place 1 et 2'!M6,1,0)</f>
        <v>0</v>
      </c>
      <c r="AR22" s="219">
        <f>IF('Fiches place 1 et 2'!N4&lt;'Fiches place 1 et 2'!N6,1,0)</f>
        <v>0</v>
      </c>
      <c r="AS22" s="217">
        <f t="shared" si="3"/>
        <v>0</v>
      </c>
    </row>
    <row r="23" spans="1:45" ht="20.100000000000001" customHeight="1" x14ac:dyDescent="0.2">
      <c r="A23" s="218" t="str">
        <f>IF('Fiches place 1 et 2'!B12="","--",IF('Fiches place 1 et 2'!B12&gt;'Fiches place 1 et 2'!B14,'Fiches place 1 et 2'!B14,-'Fiches place 1 et 2'!B12))</f>
        <v>--</v>
      </c>
      <c r="B23" s="218" t="str">
        <f>IF('Fiches place 1 et 2'!C12="","--",IF('Fiches place 1 et 2'!C12&gt;'Fiches place 1 et 2'!C14,'Fiches place 1 et 2'!C14,-'Fiches place 1 et 2'!C12))</f>
        <v>--</v>
      </c>
      <c r="C23" s="218" t="str">
        <f>IF('Fiches place 1 et 2'!D12="","--",IF('Fiches place 1 et 2'!D12&gt;'Fiches place 1 et 2'!D14,'Fiches place 1 et 2'!D14,-'Fiches place 1 et 2'!D12))</f>
        <v>--</v>
      </c>
      <c r="D23" s="218" t="str">
        <f>IF('Fiches place 1 et 2'!E12="","--",IF('Fiches place 1 et 2'!E12&gt;'Fiches place 1 et 2'!E14,'Fiches place 1 et 2'!E14,-'Fiches place 1 et 2'!E12))</f>
        <v>--</v>
      </c>
      <c r="E23" s="218" t="str">
        <f>IF('Fiches place 1 et 2'!F12="","--",IF('Fiches place 1 et 2'!F12&gt;'Fiches place 1 et 2'!F14,'Fiches place 1 et 2'!F14,-'Fiches place 1 et 2'!F12))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0"/>
        <v/>
      </c>
      <c r="AB23" s="259"/>
      <c r="AC23" s="259" t="str">
        <f t="shared" si="1"/>
        <v/>
      </c>
      <c r="AD23" s="259"/>
      <c r="AG23" s="32">
        <v>3</v>
      </c>
      <c r="AH23" s="219">
        <f>IF('Fiches place 1 et 2'!B12&gt;'Fiches place 1 et 2'!B14,1,0)</f>
        <v>0</v>
      </c>
      <c r="AI23" s="219">
        <f>IF('Fiches place 1 et 2'!C12&gt;'Fiches place 1 et 2'!C14,1,0)</f>
        <v>0</v>
      </c>
      <c r="AJ23" s="219">
        <f>IF('Fiches place 1 et 2'!D12&gt;'Fiches place 1 et 2'!D14,1,0)</f>
        <v>0</v>
      </c>
      <c r="AK23" s="219">
        <f>IF('Fiches place 1 et 2'!E12&gt;'Fiches place 1 et 2'!E14,1,0)</f>
        <v>0</v>
      </c>
      <c r="AL23" s="219">
        <f>IF('Fiches place 1 et 2'!F12&gt;'Fiches place 1 et 2'!F14,1,0)</f>
        <v>0</v>
      </c>
      <c r="AM23" s="217">
        <f t="shared" si="2"/>
        <v>0</v>
      </c>
      <c r="AN23" s="219">
        <f>IF('Fiches place 1 et 2'!B12&lt;'Fiches place 1 et 2'!B14,1,0)</f>
        <v>0</v>
      </c>
      <c r="AO23" s="219">
        <f>IF('Fiches place 1 et 2'!C12&lt;'Fiches place 1 et 2'!C14,1,0)</f>
        <v>0</v>
      </c>
      <c r="AP23" s="219">
        <f>IF('Fiches place 1 et 2'!D12&lt;'Fiches place 1 et 2'!D14,1,0)</f>
        <v>0</v>
      </c>
      <c r="AQ23" s="219">
        <f>IF('Fiches place 1 et 2'!E12&lt;'Fiches place 1 et 2'!E14,1,0)</f>
        <v>0</v>
      </c>
      <c r="AR23" s="219">
        <f>IF('Fiches place 1 et 2'!F12&lt;'Fiches place 1 et 2'!F14,1,0)</f>
        <v>0</v>
      </c>
      <c r="AS23" s="217">
        <f t="shared" si="3"/>
        <v>0</v>
      </c>
    </row>
    <row r="24" spans="1:45" ht="20.100000000000001" customHeight="1" x14ac:dyDescent="0.2">
      <c r="A24" s="218" t="str">
        <f>IF('Fiches place 1 et 2'!J12="","--",IF('Fiches place 1 et 2'!J12&gt;'Fiches place 1 et 2'!J14,'Fiches place 1 et 2'!J14,-'Fiches place 1 et 2'!J12))</f>
        <v>--</v>
      </c>
      <c r="B24" s="218" t="str">
        <f>IF('Fiches place 1 et 2'!K12="","--",IF('Fiches place 1 et 2'!K12&gt;'Fiches place 1 et 2'!K14,'Fiches place 1 et 2'!K14,-'Fiches place 1 et 2'!K12))</f>
        <v>--</v>
      </c>
      <c r="C24" s="218" t="str">
        <f>IF('Fiches place 1 et 2'!L12="","--",IF('Fiches place 1 et 2'!L12&gt;'Fiches place 1 et 2'!L14,'Fiches place 1 et 2'!L14,-'Fiches place 1 et 2'!L12))</f>
        <v>--</v>
      </c>
      <c r="D24" s="218" t="str">
        <f>IF('Fiches place 1 et 2'!M12="","--",IF('Fiches place 1 et 2'!M12&gt;'Fiches place 1 et 2'!M14,'Fiches place 1 et 2'!M14,-'Fiches place 1 et 2'!M12))</f>
        <v>--</v>
      </c>
      <c r="E24" s="218" t="str">
        <f>IF('Fiches place 1 et 2'!N12="","--",IF('Fiches place 1 et 2'!N12&gt;'Fiches place 1 et 2'!N14,'Fiches place 1 et 2'!N14,-'Fiches place 1 et 2'!N12))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0"/>
        <v/>
      </c>
      <c r="AB24" s="259"/>
      <c r="AC24" s="259" t="str">
        <f t="shared" si="1"/>
        <v/>
      </c>
      <c r="AD24" s="259"/>
      <c r="AG24" s="32">
        <v>4</v>
      </c>
      <c r="AH24" s="219">
        <f>IF('Fiches place 1 et 2'!J12&gt;'Fiches place 1 et 2'!J14,1,0)</f>
        <v>0</v>
      </c>
      <c r="AI24" s="219">
        <f>IF('Fiches place 1 et 2'!K12&gt;'Fiches place 1 et 2'!K14,1,0)</f>
        <v>0</v>
      </c>
      <c r="AJ24" s="219">
        <f>IF('Fiches place 1 et 2'!L12&gt;'Fiches place 1 et 2'!L14,1,0)</f>
        <v>0</v>
      </c>
      <c r="AK24" s="219">
        <f>IF('Fiches place 1 et 2'!M12&gt;'Fiches place 1 et 2'!M14,1,0)</f>
        <v>0</v>
      </c>
      <c r="AL24" s="219">
        <f>IF('Fiches place 1 et 2'!N12&gt;'Fiches place 1 et 2'!N14,1,0)</f>
        <v>0</v>
      </c>
      <c r="AM24" s="217">
        <f t="shared" si="2"/>
        <v>0</v>
      </c>
      <c r="AN24" s="219">
        <f>IF('Fiches place 1 et 2'!J12&lt;'Fiches place 1 et 2'!J14,1,0)</f>
        <v>0</v>
      </c>
      <c r="AO24" s="219">
        <f>IF('Fiches place 1 et 2'!K12&lt;'Fiches place 1 et 2'!K14,1,0)</f>
        <v>0</v>
      </c>
      <c r="AP24" s="219">
        <f>IF('Fiches place 1 et 2'!L12&lt;'Fiches place 1 et 2'!L14,1,0)</f>
        <v>0</v>
      </c>
      <c r="AQ24" s="219">
        <f>IF('Fiches place 1 et 2'!M12&lt;'Fiches place 1 et 2'!M14,1,0)</f>
        <v>0</v>
      </c>
      <c r="AR24" s="219">
        <f>IF('Fiches place 1 et 2'!N12&lt;'Fiches place 1 et 2'!N14,1,0)</f>
        <v>0</v>
      </c>
      <c r="AS24" s="217">
        <f t="shared" si="3"/>
        <v>0</v>
      </c>
    </row>
    <row r="25" spans="1:45" ht="20.100000000000001" customHeight="1" x14ac:dyDescent="0.2">
      <c r="A25" s="218" t="str">
        <f>IF('Fiches place 1 et 2'!B20="","--",IF('Fiches place 1 et 2'!B20&gt;'Fiches place 1 et 2'!B22,'Fiches place 1 et 2'!B22,-'Fiches place 1 et 2'!B20))</f>
        <v>--</v>
      </c>
      <c r="B25" s="218" t="str">
        <f>IF('Fiches place 1 et 2'!C20="","--",IF('Fiches place 1 et 2'!C20&gt;'Fiches place 1 et 2'!C22,'Fiches place 1 et 2'!C22,-'Fiches place 1 et 2'!C20))</f>
        <v>--</v>
      </c>
      <c r="C25" s="218" t="str">
        <f>IF('Fiches place 1 et 2'!D20="","--",IF('Fiches place 1 et 2'!D20&gt;'Fiches place 1 et 2'!D22,'Fiches place 1 et 2'!D22,-'Fiches place 1 et 2'!D20))</f>
        <v>--</v>
      </c>
      <c r="D25" s="218" t="str">
        <f>IF('Fiches place 1 et 2'!E20="","--",IF('Fiches place 1 et 2'!E20&gt;'Fiches place 1 et 2'!E22,'Fiches place 1 et 2'!E22,-'Fiches place 1 et 2'!E20))</f>
        <v>--</v>
      </c>
      <c r="E25" s="218" t="str">
        <f>IF('Fiches place 1 et 2'!F20="","--",IF('Fiches place 1 et 2'!F20&gt;'Fiches place 1 et 2'!F22,'Fiches place 1 et 2'!F22,-'Fiches place 1 et 2'!F20))</f>
        <v>--</v>
      </c>
      <c r="F25" s="285" t="s">
        <v>516</v>
      </c>
      <c r="G25" s="286"/>
      <c r="H25" s="287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287"/>
      <c r="J25" s="287"/>
      <c r="K25" s="287"/>
      <c r="L25" s="287"/>
      <c r="M25" s="287"/>
      <c r="N25" s="287"/>
      <c r="O25" s="250" t="s">
        <v>39</v>
      </c>
      <c r="P25" s="250"/>
      <c r="Q25" s="250"/>
      <c r="R25" s="288" t="s">
        <v>517</v>
      </c>
      <c r="S25" s="288"/>
      <c r="T25" s="31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0"/>
        <v/>
      </c>
      <c r="AB25" s="259"/>
      <c r="AC25" s="259" t="str">
        <f t="shared" si="1"/>
        <v/>
      </c>
      <c r="AD25" s="259"/>
      <c r="AG25" s="32">
        <v>5</v>
      </c>
      <c r="AH25" s="219">
        <f>IF('Fiches place 1 et 2'!B20&gt;'Fiches place 1 et 2'!B22,1,0)</f>
        <v>0</v>
      </c>
      <c r="AI25" s="219">
        <f>IF('Fiches place 1 et 2'!C20&gt;'Fiches place 1 et 2'!C22,1,0)</f>
        <v>0</v>
      </c>
      <c r="AJ25" s="219">
        <f>IF('Fiches place 1 et 2'!D20&gt;'Fiches place 1 et 2'!D22,1,0)</f>
        <v>0</v>
      </c>
      <c r="AK25" s="219">
        <f>IF('Fiches place 1 et 2'!E20&gt;'Fiches place 1 et 2'!E22,1,0)</f>
        <v>0</v>
      </c>
      <c r="AL25" s="219">
        <f>IF('Fiches place 1 et 2'!F20&gt;'Fiches place 1 et 2'!F22,1,0)</f>
        <v>0</v>
      </c>
      <c r="AM25" s="217">
        <f t="shared" si="2"/>
        <v>0</v>
      </c>
      <c r="AN25" s="219">
        <f>IF('Fiches place 1 et 2'!B20&lt;'Fiches place 1 et 2'!B22,1,0)</f>
        <v>0</v>
      </c>
      <c r="AO25" s="219">
        <f>IF('Fiches place 1 et 2'!C20&lt;'Fiches place 1 et 2'!C22,1,0)</f>
        <v>0</v>
      </c>
      <c r="AP25" s="219">
        <f>IF('Fiches place 1 et 2'!D20&lt;'Fiches place 1 et 2'!D22,1,0)</f>
        <v>0</v>
      </c>
      <c r="AQ25" s="219">
        <f>IF('Fiches place 1 et 2'!E20&lt;'Fiches place 1 et 2'!E22,1,0)</f>
        <v>0</v>
      </c>
      <c r="AR25" s="219">
        <f>IF('Fiches place 1 et 2'!F20&lt;'Fiches place 1 et 2'!F22,1,0)</f>
        <v>0</v>
      </c>
      <c r="AS25" s="217">
        <f t="shared" si="3"/>
        <v>0</v>
      </c>
    </row>
    <row r="26" spans="1:45" ht="20.100000000000001" customHeight="1" x14ac:dyDescent="0.2">
      <c r="A26" s="218" t="str">
        <f>IF('Fiches place 1 et 2'!J20="","--",IF('Fiches place 1 et 2'!J20&gt;'Fiches place 1 et 2'!J22,'Fiches place 1 et 2'!J22,-'Fiches place 1 et 2'!J20))</f>
        <v>--</v>
      </c>
      <c r="B26" s="218" t="str">
        <f>IF('Fiches place 1 et 2'!K20="","--",IF('Fiches place 1 et 2'!K20&gt;'Fiches place 1 et 2'!K22,'Fiches place 1 et 2'!K22,-'Fiches place 1 et 2'!K20))</f>
        <v>--</v>
      </c>
      <c r="C26" s="218" t="str">
        <f>IF('Fiches place 1 et 2'!L20="","--",IF('Fiches place 1 et 2'!L20&gt;'Fiches place 1 et 2'!L22,'Fiches place 1 et 2'!L22,-'Fiches place 1 et 2'!L20))</f>
        <v>--</v>
      </c>
      <c r="D26" s="218" t="str">
        <f>IF('Fiches place 1 et 2'!M20="","--",IF('Fiches place 1 et 2'!M20&gt;'Fiches place 1 et 2'!M22,'Fiches place 1 et 2'!M22,-'Fiches place 1 et 2'!M20))</f>
        <v>--</v>
      </c>
      <c r="E26" s="218" t="str">
        <f>IF('Fiches place 1 et 2'!N20="","--",IF('Fiches place 1 et 2'!N20&gt;'Fiches place 1 et 2'!N22,'Fiches place 1 et 2'!N22,-'Fiches place 1 et 2'!N20))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 t="shared" si="0"/>
        <v/>
      </c>
      <c r="AB26" s="259"/>
      <c r="AC26" s="259" t="str">
        <f t="shared" si="1"/>
        <v/>
      </c>
      <c r="AD26" s="259"/>
      <c r="AG26" s="32">
        <v>6</v>
      </c>
      <c r="AH26" s="219">
        <f>IF('Fiches place 1 et 2'!J20&gt;'Fiches place 1 et 2'!J22,1,0)</f>
        <v>0</v>
      </c>
      <c r="AI26" s="219">
        <f>IF('Fiches place 1 et 2'!K20&gt;'Fiches place 1 et 2'!K22,1,0)</f>
        <v>0</v>
      </c>
      <c r="AJ26" s="219">
        <f>IF('Fiches place 1 et 2'!L20&gt;'Fiches place 1 et 2'!L22,1,0)</f>
        <v>0</v>
      </c>
      <c r="AK26" s="219">
        <f>IF('Fiches place 1 et 2'!M20&gt;'Fiches place 1 et 2'!M22,1,0)</f>
        <v>0</v>
      </c>
      <c r="AL26" s="219">
        <f>IF('Fiches place 1 et 2'!N20&gt;'Fiches place 1 et 2'!N22,1,0)</f>
        <v>0</v>
      </c>
      <c r="AM26" s="217">
        <f t="shared" si="2"/>
        <v>0</v>
      </c>
      <c r="AN26" s="219">
        <f>IF('Fiches place 1 et 2'!J20&lt;'Fiches place 1 et 2'!J22,1,0)</f>
        <v>0</v>
      </c>
      <c r="AO26" s="219">
        <f>IF('Fiches place 1 et 2'!K20&lt;'Fiches place 1 et 2'!K22,1,0)</f>
        <v>0</v>
      </c>
      <c r="AP26" s="219">
        <f>IF('Fiches place 1 et 2'!L20&lt;'Fiches place 1 et 2'!L22,1,0)</f>
        <v>0</v>
      </c>
      <c r="AQ26" s="219">
        <f>IF('Fiches place 1 et 2'!M20&lt;'Fiches place 1 et 2'!M22,1,0)</f>
        <v>0</v>
      </c>
      <c r="AR26" s="219">
        <f>IF('Fiches place 1 et 2'!N20&lt;'Fiches place 1 et 2'!N22,1,0)</f>
        <v>0</v>
      </c>
      <c r="AS26" s="217">
        <f t="shared" si="3"/>
        <v>0</v>
      </c>
    </row>
    <row r="27" spans="1:45" ht="20.100000000000001" customHeight="1" x14ac:dyDescent="0.2">
      <c r="A27" s="218" t="str">
        <f>IF('Fiches place 1 et 2'!B28="","--",IF('Fiches place 1 et 2'!B28&gt;'Fiches place 1 et 2'!B30,'Fiches place 1 et 2'!B30,-'Fiches place 1 et 2'!B28))</f>
        <v>--</v>
      </c>
      <c r="B27" s="218" t="str">
        <f>IF('Fiches place 1 et 2'!C28="","--",IF('Fiches place 1 et 2'!C28&gt;'Fiches place 1 et 2'!C30,'Fiches place 1 et 2'!C30,-'Fiches place 1 et 2'!C28))</f>
        <v>--</v>
      </c>
      <c r="C27" s="218" t="str">
        <f>IF('Fiches place 1 et 2'!D28="","--",IF('Fiches place 1 et 2'!D28&gt;'Fiches place 1 et 2'!D30,'Fiches place 1 et 2'!D30,-'Fiches place 1 et 2'!D28))</f>
        <v>--</v>
      </c>
      <c r="D27" s="218" t="str">
        <f>IF('Fiches place 1 et 2'!E28="","--",IF('Fiches place 1 et 2'!E28&gt;'Fiches place 1 et 2'!E30,'Fiches place 1 et 2'!E30,-'Fiches place 1 et 2'!E28))</f>
        <v>--</v>
      </c>
      <c r="E27" s="218" t="str">
        <f>IF('Fiches place 1 et 2'!F28="","--",IF('Fiches place 1 et 2'!F28&gt;'Fiches place 1 et 2'!F30,'Fiches place 1 et 2'!F30,-'Fiches place 1 et 2'!F28))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0"/>
        <v/>
      </c>
      <c r="AB27" s="259"/>
      <c r="AC27" s="259" t="str">
        <f t="shared" si="1"/>
        <v/>
      </c>
      <c r="AD27" s="259"/>
      <c r="AG27" s="32">
        <v>7</v>
      </c>
      <c r="AH27" s="219">
        <f>IF('Fiches place 1 et 2'!B28&gt;'Fiches place 1 et 2'!B30,1,0)</f>
        <v>0</v>
      </c>
      <c r="AI27" s="219">
        <f>IF('Fiches place 1 et 2'!C28&gt;'Fiches place 1 et 2'!C30,1,0)</f>
        <v>0</v>
      </c>
      <c r="AJ27" s="219">
        <f>IF('Fiches place 1 et 2'!D28&gt;'Fiches place 1 et 2'!D30,1,0)</f>
        <v>0</v>
      </c>
      <c r="AK27" s="219">
        <f>IF('Fiches place 1 et 2'!E28&gt;'Fiches place 1 et 2'!E30,1,0)</f>
        <v>0</v>
      </c>
      <c r="AL27" s="219">
        <f>IF('Fiches place 1 et 2'!F28&gt;'Fiches place 1 et 2'!F30,1,0)</f>
        <v>0</v>
      </c>
      <c r="AM27" s="217">
        <f t="shared" si="2"/>
        <v>0</v>
      </c>
      <c r="AN27" s="219">
        <f>IF('Fiches place 1 et 2'!B28&lt;'Fiches place 1 et 2'!B30,1,0)</f>
        <v>0</v>
      </c>
      <c r="AO27" s="219">
        <f>IF('Fiches place 1 et 2'!C28&lt;'Fiches place 1 et 2'!C30,1,0)</f>
        <v>0</v>
      </c>
      <c r="AP27" s="219">
        <f>IF('Fiches place 1 et 2'!D28&lt;'Fiches place 1 et 2'!D30,1,0)</f>
        <v>0</v>
      </c>
      <c r="AQ27" s="219">
        <f>IF('Fiches place 1 et 2'!E28&lt;'Fiches place 1 et 2'!E30,1,0)</f>
        <v>0</v>
      </c>
      <c r="AR27" s="219">
        <f>IF('Fiches place 1 et 2'!F28&lt;'Fiches place 1 et 2'!F30,1,0)</f>
        <v>0</v>
      </c>
      <c r="AS27" s="217">
        <f t="shared" si="3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IF(H12="","",SUM(AA21:AB27))</f>
        <v/>
      </c>
      <c r="AB28" s="259"/>
      <c r="AC28" s="259" t="str">
        <f>IF(H12="","",SUM(AC21:AD27))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323" t="s">
        <v>156</v>
      </c>
      <c r="N30" s="324"/>
      <c r="O30" s="324"/>
      <c r="P30" s="324"/>
      <c r="Q30" s="324"/>
      <c r="R30" s="325"/>
      <c r="S30" s="325"/>
      <c r="T30" s="325"/>
      <c r="U30" s="325"/>
      <c r="V30" s="325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3" t="s">
        <v>130</v>
      </c>
      <c r="N31" s="326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1" s="326"/>
      <c r="P31" s="326"/>
      <c r="Q31" s="326"/>
      <c r="R31" s="326"/>
      <c r="S31" s="326"/>
      <c r="T31" s="326"/>
      <c r="U31" s="326"/>
      <c r="V31" s="327"/>
      <c r="W31" s="34"/>
      <c r="X31" s="314" t="str">
        <f>IF(H12="","",Renseignements!B8)</f>
        <v/>
      </c>
      <c r="Y31" s="315"/>
      <c r="Z31" s="315"/>
      <c r="AA31" s="315"/>
      <c r="AB31" s="315"/>
      <c r="AC31" s="315"/>
      <c r="AD31" s="316"/>
    </row>
    <row r="32" spans="1:45" ht="20.100000000000001" customHeight="1" x14ac:dyDescent="0.2">
      <c r="A32" s="306"/>
      <c r="B32" s="307"/>
      <c r="C32" s="307"/>
      <c r="D32" s="307"/>
      <c r="E32" s="308"/>
      <c r="F32" s="306"/>
      <c r="G32" s="307"/>
      <c r="H32" s="307"/>
      <c r="I32" s="307"/>
      <c r="J32" s="308"/>
      <c r="K32" s="212"/>
      <c r="L32" s="212"/>
      <c r="M32" s="35" t="s">
        <v>131</v>
      </c>
      <c r="N32" s="319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2" s="319"/>
      <c r="P32" s="319"/>
      <c r="Q32" s="319"/>
      <c r="R32" s="319"/>
      <c r="S32" s="319"/>
      <c r="T32" s="319"/>
      <c r="U32" s="319"/>
      <c r="V32" s="320"/>
      <c r="W32" s="36"/>
      <c r="X32" s="300"/>
      <c r="Y32" s="301"/>
      <c r="Z32" s="301"/>
      <c r="AA32" s="301"/>
      <c r="AB32" s="301"/>
      <c r="AC32" s="301"/>
      <c r="AD32" s="302"/>
    </row>
    <row r="33" spans="1:30" ht="20.100000000000001" customHeight="1" x14ac:dyDescent="0.2">
      <c r="A33" s="294"/>
      <c r="B33" s="295"/>
      <c r="C33" s="295"/>
      <c r="D33" s="295"/>
      <c r="E33" s="296"/>
      <c r="F33" s="294"/>
      <c r="G33" s="295"/>
      <c r="H33" s="295"/>
      <c r="I33" s="295"/>
      <c r="J33" s="296"/>
      <c r="K33" s="212"/>
      <c r="L33" s="212"/>
      <c r="M33" s="35" t="s">
        <v>132</v>
      </c>
      <c r="N33" s="283" t="str">
        <f>IF(H12="","",'rencontre place 3 et 4'!N33:V33)</f>
        <v/>
      </c>
      <c r="O33" s="283"/>
      <c r="P33" s="283"/>
      <c r="Q33" s="283"/>
      <c r="R33" s="283"/>
      <c r="S33" s="283"/>
      <c r="T33" s="283"/>
      <c r="U33" s="283"/>
      <c r="V33" s="284"/>
      <c r="X33" s="300"/>
      <c r="Y33" s="301"/>
      <c r="Z33" s="301"/>
      <c r="AA33" s="301"/>
      <c r="AB33" s="301"/>
      <c r="AC33" s="301"/>
      <c r="AD33" s="302"/>
    </row>
    <row r="34" spans="1:30" ht="20.100000000000001" customHeight="1" x14ac:dyDescent="0.2">
      <c r="A34" s="297"/>
      <c r="B34" s="298"/>
      <c r="C34" s="298"/>
      <c r="D34" s="298"/>
      <c r="E34" s="299"/>
      <c r="F34" s="297"/>
      <c r="G34" s="298"/>
      <c r="H34" s="298"/>
      <c r="I34" s="298"/>
      <c r="J34" s="299"/>
      <c r="K34" s="212"/>
      <c r="L34" s="212"/>
      <c r="M34" s="37" t="s">
        <v>133</v>
      </c>
      <c r="N34" s="321" t="str">
        <f>IF(H12="","",'rencontre place 3 et 4'!N34:V34)</f>
        <v/>
      </c>
      <c r="O34" s="321"/>
      <c r="P34" s="321"/>
      <c r="Q34" s="321"/>
      <c r="R34" s="321"/>
      <c r="S34" s="321"/>
      <c r="T34" s="321"/>
      <c r="U34" s="321"/>
      <c r="V34" s="322"/>
      <c r="X34" s="303"/>
      <c r="Y34" s="304"/>
      <c r="Z34" s="304"/>
      <c r="AA34" s="304"/>
      <c r="AB34" s="304"/>
      <c r="AC34" s="304"/>
      <c r="AD34" s="305"/>
    </row>
  </sheetData>
  <sheetProtection algorithmName="SHA-512" hashValue="FSIwciIFNRq80LPGIq+lsX1iY1zAZr6jo/KXdRMEGyAgLdzmej0pYyNvFu5hiC0r9KyEgHReq/SJ2a+ZRnsHxg==" saltValue="P5XGb1P/gRaxGJuhWuMYkQ==" spinCount="100000" sheet="1" scenarios="1" insertRows="0" autoFilter="0"/>
  <mergeCells count="14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  <mergeCell ref="B28:P28"/>
  </mergeCells>
  <conditionalFormatting sqref="A21:E22 A24:E27">
    <cfRule type="expression" dxfId="138" priority="11" stopIfTrue="1">
      <formula>$T21="W.O."</formula>
    </cfRule>
    <cfRule type="expression" dxfId="137" priority="12" stopIfTrue="1">
      <formula>$H21="W.O."</formula>
    </cfRule>
  </conditionalFormatting>
  <conditionalFormatting sqref="A23:E23">
    <cfRule type="expression" dxfId="136" priority="9" stopIfTrue="1">
      <formula>$T23="W.O."</formula>
    </cfRule>
    <cfRule type="expression" dxfId="135" priority="10" stopIfTrue="1">
      <formula>$H23="W.O."</formula>
    </cfRule>
  </conditionalFormatting>
  <conditionalFormatting sqref="A14:C17">
    <cfRule type="duplicateValues" dxfId="134" priority="8" stopIfTrue="1"/>
  </conditionalFormatting>
  <conditionalFormatting sqref="P14:R17">
    <cfRule type="duplicateValues" dxfId="133" priority="7" stopIfTrue="1"/>
  </conditionalFormatting>
  <conditionalFormatting sqref="H12:O12 W12:AD12">
    <cfRule type="expression" dxfId="132" priority="5" stopIfTrue="1">
      <formula>AND($H$12&amp;$O$12&amp;$W$12&amp;$AD$12&lt;&gt;"",$H$12&amp;$O$12=$W$12&amp;$AD$12)</formula>
    </cfRule>
  </conditionalFormatting>
  <conditionalFormatting sqref="H21:N27">
    <cfRule type="expression" dxfId="131" priority="3" stopIfTrue="1">
      <formula>$AA21&lt;2</formula>
    </cfRule>
    <cfRule type="expression" dxfId="130" priority="4" stopIfTrue="1">
      <formula>$AA21&gt;1</formula>
    </cfRule>
  </conditionalFormatting>
  <conditionalFormatting sqref="T21:Z27">
    <cfRule type="expression" dxfId="129" priority="1" stopIfTrue="1">
      <formula>$AC21&lt;2</formula>
    </cfRule>
    <cfRule type="expression" dxfId="128" priority="2" stopIfTrue="1">
      <formula>$AC21&gt;1</formula>
    </cfRule>
  </conditionalFormatting>
  <dataValidations xWindow="174" yWindow="735" count="7"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warning" allowBlank="1" showInputMessage="1" showErrorMessage="1" sqref="AD12">
      <formula1>"1,2,3,4,5,6,7,8,9,10,11,12,13,14,15"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C16 P16:R16">
      <formula1>"wo"</formula1>
    </dataValidation>
    <dataValidation type="list" errorStyle="warning" allowBlank="1" showInputMessage="1" showErrorMessage="1" sqref="O12">
      <formula1>"1,2,3,4,5,6,7,8,9,10,11,12,13,14,15"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3489" r:id="rId4" name="CommandInitFeuille">
          <controlPr defaultSize="0" autoLine="0" autoPict="0" r:id="rId5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63489" r:id="rId4" name="CommandInitFeuille"/>
      </mc:Fallback>
    </mc:AlternateContent>
    <mc:AlternateContent xmlns:mc="http://schemas.openxmlformats.org/markup-compatibility/2006">
      <mc:Choice Requires="x14">
        <control shapeId="63490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63490" r:id="rId6" name="CommandButtonImpressionFiches"/>
      </mc:Fallback>
    </mc:AlternateContent>
    <mc:AlternateContent xmlns:mc="http://schemas.openxmlformats.org/markup-compatibility/2006">
      <mc:Choice Requires="x14">
        <control shapeId="63491" r:id="rId8" name="CommandButton1">
          <controlPr defaultSize="0" autoLine="0" autoPict="0" r:id="rId9">
            <anchor moveWithCells="1" sizeWithCells="1">
              <from>
                <xdr:col>32</xdr:col>
                <xdr:colOff>47625</xdr:colOff>
                <xdr:row>12</xdr:row>
                <xdr:rowOff>180975</xdr:rowOff>
              </from>
              <to>
                <xdr:col>38</xdr:col>
                <xdr:colOff>66675</xdr:colOff>
                <xdr:row>13</xdr:row>
                <xdr:rowOff>209550</xdr:rowOff>
              </to>
            </anchor>
          </controlPr>
        </control>
      </mc:Choice>
      <mc:Fallback>
        <control shapeId="63491" r:id="rId8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74" yWindow="735" count="4">
        <x14:dataValidation type="list" allowBlank="1" showInputMessage="1" showErrorMessage="1">
          <x14:formula1>
            <xm:f>'Clubs-FFTT'!$A$2:$A$36</xm:f>
          </x14:formula1>
          <xm:sqref>H12:N12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H12:N12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tabColor rgb="FF1A5499"/>
    <pageSetUpPr fitToPage="1"/>
  </sheetPr>
  <dimension ref="A1:AS34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 x14ac:dyDescent="0.2">
      <c r="A1" s="27"/>
      <c r="B1" s="27"/>
      <c r="D1" s="28"/>
      <c r="E1" s="251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23"/>
      <c r="AA1" s="252" t="s">
        <v>42</v>
      </c>
      <c r="AB1" s="253"/>
      <c r="AC1" s="253"/>
      <c r="AD1" s="254"/>
      <c r="AG1" s="309" t="s">
        <v>147</v>
      </c>
      <c r="AH1" s="309"/>
      <c r="AI1" s="309"/>
      <c r="AJ1" s="309"/>
      <c r="AK1" s="309"/>
      <c r="AL1" s="309"/>
      <c r="AM1" s="278" t="s">
        <v>148</v>
      </c>
      <c r="AN1" s="278"/>
      <c r="AO1" s="278" t="s">
        <v>149</v>
      </c>
      <c r="AP1" s="278"/>
      <c r="AQ1" s="278"/>
      <c r="AR1" s="29"/>
      <c r="AS1" s="29"/>
    </row>
    <row r="2" spans="1:45" ht="45" customHeight="1" x14ac:dyDescent="0.2">
      <c r="A2" s="27"/>
      <c r="B2" s="27"/>
      <c r="C2" s="28"/>
      <c r="D2" s="28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23"/>
      <c r="AA2" s="255" t="str">
        <f>IF(H12="","",Renseignements!B2)</f>
        <v/>
      </c>
      <c r="AB2" s="256"/>
      <c r="AC2" s="256"/>
      <c r="AD2" s="257"/>
      <c r="AG2" s="279" t="s">
        <v>155</v>
      </c>
      <c r="AH2" s="279"/>
      <c r="AI2" s="279"/>
      <c r="AJ2" s="279"/>
      <c r="AK2" s="279"/>
      <c r="AL2" s="279"/>
      <c r="AM2" s="3">
        <v>21</v>
      </c>
      <c r="AN2" s="3">
        <v>1</v>
      </c>
      <c r="AO2" s="280">
        <v>7</v>
      </c>
      <c r="AP2" s="280"/>
      <c r="AQ2" s="280"/>
      <c r="AR2" s="29"/>
      <c r="AS2" s="29"/>
    </row>
    <row r="3" spans="1:45" ht="9.9499999999999993" customHeight="1" x14ac:dyDescent="0.2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 x14ac:dyDescent="0.2">
      <c r="A4" s="249" t="s">
        <v>41</v>
      </c>
      <c r="B4" s="250"/>
      <c r="C4" s="262" t="str">
        <f>IF(H12="","",Renseignements!B4)</f>
        <v/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  <c r="P4" s="249" t="s">
        <v>21</v>
      </c>
      <c r="Q4" s="250"/>
      <c r="R4" s="264" t="str">
        <f>IF(H12="","",Renseignements!B5)</f>
        <v/>
      </c>
      <c r="S4" s="264"/>
      <c r="T4" s="264"/>
      <c r="U4" s="264"/>
      <c r="V4" s="264"/>
      <c r="W4" s="264"/>
      <c r="X4" s="264"/>
      <c r="Y4" s="265"/>
      <c r="AA4" s="249" t="s">
        <v>22</v>
      </c>
      <c r="AB4" s="250"/>
      <c r="AC4" s="250"/>
      <c r="AD4" s="222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 x14ac:dyDescent="0.2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 x14ac:dyDescent="0.2">
      <c r="F6" s="266" t="s">
        <v>129</v>
      </c>
      <c r="G6" s="267"/>
      <c r="H6" s="267"/>
      <c r="I6" s="267"/>
      <c r="J6" s="267"/>
      <c r="K6" s="267"/>
      <c r="L6" s="267"/>
      <c r="M6" s="267"/>
      <c r="N6" s="267"/>
      <c r="O6" s="267"/>
      <c r="P6" s="262" t="str">
        <f>IF(H12="","",Renseignements!B7)</f>
        <v/>
      </c>
      <c r="Q6" s="262"/>
      <c r="R6" s="262"/>
      <c r="S6" s="262"/>
      <c r="T6" s="262"/>
      <c r="U6" s="262"/>
      <c r="V6" s="262"/>
      <c r="W6" s="262"/>
      <c r="X6" s="262"/>
      <c r="Y6" s="263"/>
    </row>
    <row r="7" spans="1:45" ht="9.9499999999999993" customHeight="1" x14ac:dyDescent="0.2"/>
    <row r="8" spans="1:45" ht="20.100000000000001" customHeight="1" x14ac:dyDescent="0.2">
      <c r="F8" s="266" t="s">
        <v>399</v>
      </c>
      <c r="G8" s="267"/>
      <c r="H8" s="267"/>
      <c r="I8" s="267"/>
      <c r="J8" s="267"/>
      <c r="K8" s="267"/>
      <c r="L8" s="267"/>
      <c r="M8" s="267"/>
      <c r="N8" s="267"/>
      <c r="O8" s="267"/>
      <c r="P8" s="262" t="s">
        <v>162</v>
      </c>
      <c r="Q8" s="262"/>
      <c r="R8" s="262"/>
      <c r="S8" s="262"/>
      <c r="T8" s="262"/>
      <c r="U8" s="262"/>
      <c r="V8" s="262"/>
      <c r="W8" s="262"/>
      <c r="X8" s="262"/>
      <c r="Y8" s="263"/>
    </row>
    <row r="9" spans="1:45" ht="9.9499999999999993" customHeight="1" x14ac:dyDescent="0.2"/>
    <row r="10" spans="1:45" ht="20.100000000000001" customHeight="1" x14ac:dyDescent="0.2">
      <c r="F10" s="266" t="s">
        <v>400</v>
      </c>
      <c r="G10" s="267"/>
      <c r="H10" s="267"/>
      <c r="I10" s="267"/>
      <c r="J10" s="267"/>
      <c r="K10" s="267"/>
      <c r="L10" s="267"/>
      <c r="M10" s="267"/>
      <c r="N10" s="250" t="str">
        <f>IF(H12="","",Renseignements!B8)</f>
        <v/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72"/>
      <c r="AI10" s="30" t="s">
        <v>24</v>
      </c>
    </row>
    <row r="11" spans="1:45" ht="20.100000000000001" customHeight="1" x14ac:dyDescent="0.2"/>
    <row r="12" spans="1:45" ht="20.100000000000001" customHeight="1" x14ac:dyDescent="0.2">
      <c r="A12" s="259" t="s">
        <v>25</v>
      </c>
      <c r="B12" s="259"/>
      <c r="C12" s="258" t="str">
        <f>IF(H12&lt;&gt;"",VLOOKUP(H12,'Clubs-FFTT'!A:B,2,0),"")</f>
        <v/>
      </c>
      <c r="D12" s="258"/>
      <c r="E12" s="258"/>
      <c r="F12" s="259" t="s">
        <v>405</v>
      </c>
      <c r="G12" s="259"/>
      <c r="H12" s="269"/>
      <c r="I12" s="270"/>
      <c r="J12" s="270"/>
      <c r="K12" s="270"/>
      <c r="L12" s="270"/>
      <c r="M12" s="270"/>
      <c r="N12" s="271"/>
      <c r="O12" s="187"/>
      <c r="P12" s="259" t="s">
        <v>25</v>
      </c>
      <c r="Q12" s="259"/>
      <c r="R12" s="258" t="str">
        <f>IF(W12&lt;&gt;"",VLOOKUP(W12,'Clubs-FFTT'!A:B,2,0),"")</f>
        <v/>
      </c>
      <c r="S12" s="258"/>
      <c r="T12" s="258"/>
      <c r="U12" s="259" t="s">
        <v>405</v>
      </c>
      <c r="V12" s="259"/>
      <c r="W12" s="269"/>
      <c r="X12" s="270"/>
      <c r="Y12" s="270"/>
      <c r="Z12" s="270"/>
      <c r="AA12" s="270"/>
      <c r="AB12" s="270"/>
      <c r="AC12" s="271"/>
      <c r="AD12" s="187"/>
    </row>
    <row r="13" spans="1:45" ht="20.100000000000001" customHeight="1" x14ac:dyDescent="0.2">
      <c r="A13" s="268" t="s">
        <v>26</v>
      </c>
      <c r="B13" s="268"/>
      <c r="C13" s="268"/>
      <c r="D13" s="31"/>
      <c r="E13" s="259" t="s">
        <v>27</v>
      </c>
      <c r="F13" s="259"/>
      <c r="G13" s="259"/>
      <c r="H13" s="259"/>
      <c r="I13" s="259" t="s">
        <v>28</v>
      </c>
      <c r="J13" s="259"/>
      <c r="K13" s="259"/>
      <c r="L13" s="259"/>
      <c r="M13" s="259" t="s">
        <v>29</v>
      </c>
      <c r="N13" s="259"/>
      <c r="O13" s="215" t="s">
        <v>30</v>
      </c>
      <c r="P13" s="268" t="s">
        <v>26</v>
      </c>
      <c r="Q13" s="268"/>
      <c r="R13" s="268"/>
      <c r="S13" s="31"/>
      <c r="T13" s="259" t="s">
        <v>27</v>
      </c>
      <c r="U13" s="259"/>
      <c r="V13" s="259"/>
      <c r="W13" s="259"/>
      <c r="X13" s="259" t="s">
        <v>28</v>
      </c>
      <c r="Y13" s="259"/>
      <c r="Z13" s="259"/>
      <c r="AA13" s="259"/>
      <c r="AB13" s="259" t="s">
        <v>29</v>
      </c>
      <c r="AC13" s="259"/>
      <c r="AD13" s="215" t="s">
        <v>30</v>
      </c>
    </row>
    <row r="14" spans="1:45" ht="20.100000000000001" customHeight="1" x14ac:dyDescent="0.2">
      <c r="A14" s="330"/>
      <c r="B14" s="331"/>
      <c r="C14" s="332"/>
      <c r="D14" s="215" t="s">
        <v>31</v>
      </c>
      <c r="E14" s="261" t="str">
        <f>IF(A14&lt;&gt;"",VLOOKUP(A14,'Joueurs-FFTT'!A:F,2,0),"")</f>
        <v/>
      </c>
      <c r="F14" s="261"/>
      <c r="G14" s="261"/>
      <c r="H14" s="261"/>
      <c r="I14" s="261" t="str">
        <f>IF(A14&lt;&gt;"",IF(VLOOKUP(A14,'Joueurs-FFTT'!A:F,3,0)=0,"",VLOOKUP(A14,'Joueurs-FFTT'!A:F,3,0)),"")</f>
        <v/>
      </c>
      <c r="J14" s="261"/>
      <c r="K14" s="261"/>
      <c r="L14" s="261"/>
      <c r="M14" s="259" t="str">
        <f>IF(A14&lt;&gt;"",IF(VLOOKUP(A14,'Joueurs-FFTT'!A:F,4,0)=0,"",VLOOKUP(A14,'Joueurs-FFTT'!A:F,4,0)),"")</f>
        <v/>
      </c>
      <c r="N14" s="259"/>
      <c r="O14" s="215" t="str">
        <f>IF(LEN(M14)=4,LEFT(M14,2),LEFT(M14))</f>
        <v/>
      </c>
      <c r="P14" s="260"/>
      <c r="Q14" s="260"/>
      <c r="R14" s="260"/>
      <c r="S14" s="215" t="s">
        <v>32</v>
      </c>
      <c r="T14" s="261" t="str">
        <f>IF(P14&lt;&gt;"",VLOOKUP(P14,'Joueurs-FFTT'!A:F,2,0),"")</f>
        <v/>
      </c>
      <c r="U14" s="261"/>
      <c r="V14" s="261"/>
      <c r="W14" s="261"/>
      <c r="X14" s="261" t="str">
        <f>IF(P14&lt;&gt;"",IF(VLOOKUP(P14,'Joueurs-FFTT'!A:F,3,0)=0,"",VLOOKUP(P14,'Joueurs-FFTT'!A:F,3,0)),"")</f>
        <v/>
      </c>
      <c r="Y14" s="261"/>
      <c r="Z14" s="261"/>
      <c r="AA14" s="261"/>
      <c r="AB14" s="259" t="str">
        <f>IF(P14&lt;&gt;"",IF(VLOOKUP(P14,'Joueurs-FFTT'!A:F,4,0)=0,"",VLOOKUP(P14,'Joueurs-FFTT'!A:F,4,0)),"")</f>
        <v/>
      </c>
      <c r="AC14" s="259"/>
      <c r="AD14" s="215" t="str">
        <f>IF(LEN(AB14)=4,LEFT(AB14,2),LEFT(AB14))</f>
        <v/>
      </c>
    </row>
    <row r="15" spans="1:45" ht="20.100000000000001" customHeight="1" x14ac:dyDescent="0.2">
      <c r="A15" s="330"/>
      <c r="B15" s="331"/>
      <c r="C15" s="332"/>
      <c r="D15" s="215" t="s">
        <v>33</v>
      </c>
      <c r="E15" s="261" t="str">
        <f>IF(A15&lt;&gt;"",VLOOKUP(A15,'Joueurs-FFTT'!A:F,2,0),"")</f>
        <v/>
      </c>
      <c r="F15" s="261"/>
      <c r="G15" s="261"/>
      <c r="H15" s="261"/>
      <c r="I15" s="261" t="str">
        <f>IF(A15&lt;&gt;"",IF(VLOOKUP(A15,'Joueurs-FFTT'!A:F,3,0)=0,"",VLOOKUP(A15,'Joueurs-FFTT'!A:F,3,0)),"")</f>
        <v/>
      </c>
      <c r="J15" s="261"/>
      <c r="K15" s="261"/>
      <c r="L15" s="261"/>
      <c r="M15" s="259" t="str">
        <f>IF(A15&lt;&gt;"",IF(VLOOKUP(A15,'Joueurs-FFTT'!A:F,4,0)=0,"",VLOOKUP(A15,'Joueurs-FFTT'!A:F,4,0)),"")</f>
        <v/>
      </c>
      <c r="N15" s="259"/>
      <c r="O15" s="215" t="str">
        <f>IF(LEN(M15)=4,LEFT(M15,2),LEFT(M15))</f>
        <v/>
      </c>
      <c r="P15" s="260"/>
      <c r="Q15" s="260"/>
      <c r="R15" s="260"/>
      <c r="S15" s="215" t="s">
        <v>34</v>
      </c>
      <c r="T15" s="261" t="str">
        <f>IF(P15&lt;&gt;"",VLOOKUP(P15,'Joueurs-FFTT'!A:F,2,0),"")</f>
        <v/>
      </c>
      <c r="U15" s="261"/>
      <c r="V15" s="261"/>
      <c r="W15" s="261"/>
      <c r="X15" s="261" t="str">
        <f>IF(P15&lt;&gt;"",IF(VLOOKUP(P15,'Joueurs-FFTT'!A:F,3,0)=0,"",VLOOKUP(P15,'Joueurs-FFTT'!A:F,3,0)),"")</f>
        <v/>
      </c>
      <c r="Y15" s="261"/>
      <c r="Z15" s="261"/>
      <c r="AA15" s="261"/>
      <c r="AB15" s="259" t="str">
        <f>IF(P15&lt;&gt;"",IF(VLOOKUP(P15,'Joueurs-FFTT'!A:F,4,0)=0,"",VLOOKUP(P15,'Joueurs-FFTT'!A:F,4,0)),"")</f>
        <v/>
      </c>
      <c r="AC15" s="259"/>
      <c r="AD15" s="215" t="str">
        <f>IF(LEN(AB15)=4,LEFT(AB15,2),LEFT(AB15))</f>
        <v/>
      </c>
    </row>
    <row r="16" spans="1:45" ht="20.100000000000001" customHeight="1" x14ac:dyDescent="0.2">
      <c r="A16" s="330"/>
      <c r="B16" s="331"/>
      <c r="C16" s="332"/>
      <c r="D16" s="215" t="s">
        <v>35</v>
      </c>
      <c r="E16" s="261" t="str">
        <f>IF(A16&lt;&gt;"",VLOOKUP(A16,'Joueurs-FFTT'!A:F,2,0),"")</f>
        <v/>
      </c>
      <c r="F16" s="261"/>
      <c r="G16" s="261"/>
      <c r="H16" s="261"/>
      <c r="I16" s="261" t="str">
        <f>IF(A16&lt;&gt;"",IF(VLOOKUP(A16,'Joueurs-FFTT'!A:F,3,0)=0,"",VLOOKUP(A16,'Joueurs-FFTT'!A:F,3,0)),"")</f>
        <v/>
      </c>
      <c r="J16" s="261"/>
      <c r="K16" s="261"/>
      <c r="L16" s="261"/>
      <c r="M16" s="259" t="str">
        <f>IF(A16&lt;&gt;"",IF(VLOOKUP(A16,'Joueurs-FFTT'!A:F,4,0)=0,"",VLOOKUP(A16,'Joueurs-FFTT'!A:F,4,0)),"")</f>
        <v/>
      </c>
      <c r="N16" s="259"/>
      <c r="O16" s="215" t="str">
        <f>IF(LEN(M16)=4,LEFT(M16,2),LEFT(M16))</f>
        <v/>
      </c>
      <c r="P16" s="260"/>
      <c r="Q16" s="260"/>
      <c r="R16" s="260"/>
      <c r="S16" s="215" t="s">
        <v>36</v>
      </c>
      <c r="T16" s="261" t="str">
        <f>IF(P16&lt;&gt;"",VLOOKUP(P16,'Joueurs-FFTT'!A:F,2,0),"")</f>
        <v/>
      </c>
      <c r="U16" s="261"/>
      <c r="V16" s="261"/>
      <c r="W16" s="261"/>
      <c r="X16" s="261" t="str">
        <f>IF(P16&lt;&gt;"",IF(VLOOKUP(P16,'Joueurs-FFTT'!A:F,3,0)=0,"",VLOOKUP(P16,'Joueurs-FFTT'!A:F,3,0)),"")</f>
        <v/>
      </c>
      <c r="Y16" s="261"/>
      <c r="Z16" s="261"/>
      <c r="AA16" s="261"/>
      <c r="AB16" s="259" t="str">
        <f>IF(P16&lt;&gt;"",IF(VLOOKUP(P16,'Joueurs-FFTT'!A:F,4,0)=0,"",VLOOKUP(P16,'Joueurs-FFTT'!A:F,4,0)),"")</f>
        <v/>
      </c>
      <c r="AC16" s="259"/>
      <c r="AD16" s="215" t="str">
        <f>IF(LEN(AB16)=4,LEFT(AB16,2),LEFT(AB16))</f>
        <v/>
      </c>
    </row>
    <row r="17" spans="1:45" ht="9.9499999999999993" customHeight="1" x14ac:dyDescent="0.2">
      <c r="A17" s="274"/>
      <c r="B17" s="274"/>
      <c r="C17" s="274"/>
      <c r="D17" s="220"/>
      <c r="E17" s="275"/>
      <c r="F17" s="275"/>
      <c r="G17" s="275"/>
      <c r="H17" s="275"/>
      <c r="I17" s="275"/>
      <c r="J17" s="275"/>
      <c r="K17" s="275"/>
      <c r="L17" s="275"/>
      <c r="M17" s="276"/>
      <c r="N17" s="276"/>
      <c r="O17" s="220"/>
      <c r="P17" s="274"/>
      <c r="Q17" s="274"/>
      <c r="R17" s="274"/>
      <c r="S17" s="220"/>
      <c r="T17" s="275"/>
      <c r="U17" s="275"/>
      <c r="V17" s="275"/>
      <c r="W17" s="275"/>
      <c r="X17" s="275"/>
      <c r="Y17" s="275"/>
      <c r="Z17" s="275"/>
      <c r="AA17" s="275"/>
      <c r="AB17" s="276"/>
      <c r="AC17" s="276"/>
      <c r="AD17" s="220"/>
    </row>
    <row r="18" spans="1:45" ht="9.9499999999999993" customHeight="1" x14ac:dyDescent="0.2"/>
    <row r="19" spans="1:45" ht="20.100000000000001" customHeight="1" x14ac:dyDescent="0.2">
      <c r="A19" s="259" t="s">
        <v>37</v>
      </c>
      <c r="B19" s="259"/>
      <c r="C19" s="259"/>
      <c r="D19" s="259"/>
      <c r="E19" s="259"/>
      <c r="F19" s="259" t="s">
        <v>38</v>
      </c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73" t="s">
        <v>1164</v>
      </c>
      <c r="AB19" s="273"/>
      <c r="AC19" s="273" t="s">
        <v>1163</v>
      </c>
      <c r="AD19" s="273"/>
    </row>
    <row r="20" spans="1:45" ht="20.100000000000001" customHeight="1" x14ac:dyDescent="0.2">
      <c r="A20" s="175">
        <v>1</v>
      </c>
      <c r="B20" s="175">
        <v>2</v>
      </c>
      <c r="C20" s="175">
        <v>3</v>
      </c>
      <c r="D20" s="175">
        <v>4</v>
      </c>
      <c r="E20" s="175">
        <v>5</v>
      </c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73"/>
      <c r="AB20" s="273"/>
      <c r="AC20" s="273"/>
      <c r="AD20" s="273"/>
      <c r="AH20" s="277"/>
      <c r="AI20" s="277"/>
    </row>
    <row r="21" spans="1:45" ht="20.100000000000001" customHeight="1" x14ac:dyDescent="0.2">
      <c r="A21" s="218" t="str">
        <f>IF('Fiches place 3 et 4'!B4="","--",IF('Fiches place 3 et 4'!B4&gt;'Fiches place 3 et 4'!B6,'Fiches place 3 et 4'!B6,-'Fiches place 3 et 4'!B4))</f>
        <v>--</v>
      </c>
      <c r="B21" s="218" t="str">
        <f>IF('Fiches place 3 et 4'!C4="","--",IF('Fiches place 3 et 4'!C4&gt;'Fiches place 3 et 4'!C6,'Fiches place 3 et 4'!C6,-'Fiches place 3 et 4'!C4))</f>
        <v>--</v>
      </c>
      <c r="C21" s="218" t="str">
        <f>IF('Fiches place 3 et 4'!D4="","--",IF('Fiches place 3 et 4'!D4&gt;'Fiches place 3 et 4'!D6,'Fiches place 3 et 4'!D6,-'Fiches place 3 et 4'!D4))</f>
        <v>--</v>
      </c>
      <c r="D21" s="218" t="str">
        <f>IF('Fiches place 3 et 4'!E4="","--",IF('Fiches place 3 et 4'!E4&gt;'Fiches place 3 et 4'!E6,'Fiches place 3 et 4'!E6,-'Fiches place 3 et 4'!E4))</f>
        <v>--</v>
      </c>
      <c r="E21" s="218" t="str">
        <f>IF('Fiches place 3 et 4'!F4="","--",IF('Fiches place 3 et 4'!F4&gt;'Fiches place 3 et 4'!F6,'Fiches place 3 et 4'!F6,-'Fiches place 3 et 4'!F4))</f>
        <v>--</v>
      </c>
      <c r="F21" s="249" t="s">
        <v>31</v>
      </c>
      <c r="G21" s="250"/>
      <c r="H21" s="250" t="str">
        <f>IF(E14="W.O.",E14,IF(E14="","",UPPER(E14) &amp; " " &amp;  I14))</f>
        <v/>
      </c>
      <c r="I21" s="250"/>
      <c r="J21" s="250"/>
      <c r="K21" s="250"/>
      <c r="L21" s="250"/>
      <c r="M21" s="250"/>
      <c r="N21" s="250"/>
      <c r="O21" s="250" t="s">
        <v>39</v>
      </c>
      <c r="P21" s="250"/>
      <c r="Q21" s="250"/>
      <c r="R21" s="250" t="s">
        <v>34</v>
      </c>
      <c r="S21" s="250"/>
      <c r="T21" s="250" t="str">
        <f>IF(T15="W.O.",T15,IF(T15="","",UPPER(T15) &amp; " " &amp;  X15))</f>
        <v/>
      </c>
      <c r="U21" s="250"/>
      <c r="V21" s="250"/>
      <c r="W21" s="250"/>
      <c r="X21" s="250"/>
      <c r="Y21" s="250"/>
      <c r="Z21" s="272"/>
      <c r="AA21" s="259" t="str">
        <f t="shared" ref="AA21:AA27" si="0">IF(H$12="","",IF(H21="W.O.",0,IF(AM21=3,2,1)))</f>
        <v/>
      </c>
      <c r="AB21" s="259"/>
      <c r="AC21" s="259" t="str">
        <f t="shared" ref="AC21:AC27" si="1">IF(H$12="","",IF(T21="W.O.",0,IF(AS21=3,2,1)))</f>
        <v/>
      </c>
      <c r="AD21" s="259"/>
      <c r="AG21" s="32">
        <v>1</v>
      </c>
      <c r="AH21" s="219">
        <f>IF('Fiches place 3 et 4'!B4&gt;'Fiches place 3 et 4'!B6,1,0)</f>
        <v>0</v>
      </c>
      <c r="AI21" s="219">
        <f>IF('Fiches place 3 et 4'!C4&gt;'Fiches place 3 et 4'!C6,1,0)</f>
        <v>0</v>
      </c>
      <c r="AJ21" s="219">
        <f>IF('Fiches place 3 et 4'!D4&gt;'Fiches place 3 et 4'!D6,1,0)</f>
        <v>0</v>
      </c>
      <c r="AK21" s="219">
        <f>IF('Fiches place 3 et 4'!E4&gt;'Fiches place 3 et 4'!E6,1,0)</f>
        <v>0</v>
      </c>
      <c r="AL21" s="219">
        <f>IF('Fiches place 3 et 4'!F4&gt;'Fiches place 3 et 4'!F6,1,0)</f>
        <v>0</v>
      </c>
      <c r="AM21" s="217">
        <f t="shared" ref="AM21:AM27" si="2">IF(T21="W.O.",3,IF(H21="W.O.",0,SUM(AH21:AL21)))</f>
        <v>0</v>
      </c>
      <c r="AN21" s="219">
        <f>IF('Fiches place 3 et 4'!B4&lt;'Fiches place 3 et 4'!B6,1,0)</f>
        <v>0</v>
      </c>
      <c r="AO21" s="219">
        <f>IF('Fiches place 3 et 4'!C4&lt;'Fiches place 3 et 4'!C6,1,0)</f>
        <v>0</v>
      </c>
      <c r="AP21" s="219">
        <f>IF('Fiches place 3 et 4'!D4&lt;'Fiches place 3 et 4'!D6,1,0)</f>
        <v>0</v>
      </c>
      <c r="AQ21" s="219">
        <f>IF('Fiches place 3 et 4'!E4&lt;'Fiches place 3 et 4'!E6,1,0)</f>
        <v>0</v>
      </c>
      <c r="AR21" s="219">
        <f>IF('Fiches place 3 et 4'!F4&lt;'Fiches place 3 et 4'!F6,1,0)</f>
        <v>0</v>
      </c>
      <c r="AS21" s="217">
        <f t="shared" ref="AS21:AS27" si="3">IF(H21="W.O.",3,IF(T21="W.O.",0,SUM(AN21:AR21)))</f>
        <v>0</v>
      </c>
    </row>
    <row r="22" spans="1:45" ht="20.100000000000001" customHeight="1" x14ac:dyDescent="0.2">
      <c r="A22" s="218" t="str">
        <f>IF('Fiches place 3 et 4'!J4="","--",IF('Fiches place 3 et 4'!J4&gt;'Fiches place 3 et 4'!J6,'Fiches place 3 et 4'!J6,-'Fiches place 3 et 4'!J4))</f>
        <v>--</v>
      </c>
      <c r="B22" s="218" t="str">
        <f>IF('Fiches place 3 et 4'!K4="","--",IF('Fiches place 3 et 4'!K4&gt;'Fiches place 3 et 4'!K6,'Fiches place 3 et 4'!K6,-'Fiches place 3 et 4'!K4))</f>
        <v>--</v>
      </c>
      <c r="C22" s="218" t="str">
        <f>IF('Fiches place 3 et 4'!L4="","--",IF('Fiches place 3 et 4'!L4&gt;'Fiches place 3 et 4'!L6,'Fiches place 3 et 4'!L6,-'Fiches place 3 et 4'!L4))</f>
        <v>--</v>
      </c>
      <c r="D22" s="218" t="str">
        <f>IF('Fiches place 3 et 4'!M4="","--",IF('Fiches place 3 et 4'!M4&gt;'Fiches place 3 et 4'!M6,'Fiches place 3 et 4'!M6,-'Fiches place 3 et 4'!M4))</f>
        <v>--</v>
      </c>
      <c r="E22" s="218" t="str">
        <f>IF('Fiches place 3 et 4'!N4="","--",IF('Fiches place 3 et 4'!N4&gt;'Fiches place 3 et 4'!N6,'Fiches place 3 et 4'!N6,-'Fiches place 3 et 4'!N4))</f>
        <v>--</v>
      </c>
      <c r="F22" s="249" t="s">
        <v>33</v>
      </c>
      <c r="G22" s="250"/>
      <c r="H22" s="250" t="str">
        <f>IF(E15="W.O.",E15,IF(E15="","",UPPER(E15) &amp; " " &amp;  I15))</f>
        <v/>
      </c>
      <c r="I22" s="250"/>
      <c r="J22" s="250"/>
      <c r="K22" s="250"/>
      <c r="L22" s="250"/>
      <c r="M22" s="250"/>
      <c r="N22" s="250"/>
      <c r="O22" s="250" t="s">
        <v>39</v>
      </c>
      <c r="P22" s="250"/>
      <c r="Q22" s="250"/>
      <c r="R22" s="250" t="s">
        <v>32</v>
      </c>
      <c r="S22" s="250"/>
      <c r="T22" s="250" t="str">
        <f>IF(T14="W.O.",T14,IF(T14="","",UPPER(T14) &amp; " " &amp;  X14))</f>
        <v/>
      </c>
      <c r="U22" s="250"/>
      <c r="V22" s="250"/>
      <c r="W22" s="250"/>
      <c r="X22" s="250"/>
      <c r="Y22" s="250"/>
      <c r="Z22" s="272"/>
      <c r="AA22" s="259" t="str">
        <f t="shared" si="0"/>
        <v/>
      </c>
      <c r="AB22" s="259"/>
      <c r="AC22" s="259" t="str">
        <f t="shared" si="1"/>
        <v/>
      </c>
      <c r="AD22" s="259"/>
      <c r="AG22" s="32">
        <v>2</v>
      </c>
      <c r="AH22" s="219">
        <f>IF('Fiches place 3 et 4'!J4&gt;'Fiches place 3 et 4'!J6,1,0)</f>
        <v>0</v>
      </c>
      <c r="AI22" s="219">
        <f>IF('Fiches place 3 et 4'!K4&gt;'Fiches place 3 et 4'!K6,1,0)</f>
        <v>0</v>
      </c>
      <c r="AJ22" s="219">
        <f>IF('Fiches place 3 et 4'!L4&gt;'Fiches place 3 et 4'!L6,1,0)</f>
        <v>0</v>
      </c>
      <c r="AK22" s="219">
        <f>IF('Fiches place 3 et 4'!M4&gt;'Fiches place 3 et 4'!M6,1,0)</f>
        <v>0</v>
      </c>
      <c r="AL22" s="219">
        <f>IF('Fiches place 3 et 4'!N4&gt;'Fiches place 3 et 4'!N6,1,0)</f>
        <v>0</v>
      </c>
      <c r="AM22" s="217">
        <f t="shared" si="2"/>
        <v>0</v>
      </c>
      <c r="AN22" s="219">
        <f>IF('Fiches place 3 et 4'!J4&lt;'Fiches place 3 et 4'!J6,1,0)</f>
        <v>0</v>
      </c>
      <c r="AO22" s="219">
        <f>IF('Fiches place 3 et 4'!K4&lt;'Fiches place 3 et 4'!K6,1,0)</f>
        <v>0</v>
      </c>
      <c r="AP22" s="219">
        <f>IF('Fiches place 3 et 4'!L4&lt;'Fiches place 3 et 4'!L6,1,0)</f>
        <v>0</v>
      </c>
      <c r="AQ22" s="219">
        <f>IF('Fiches place 3 et 4'!M4&lt;'Fiches place 3 et 4'!M6,1,0)</f>
        <v>0</v>
      </c>
      <c r="AR22" s="219">
        <f>IF('Fiches place 3 et 4'!N4&lt;'Fiches place 3 et 4'!N6,1,0)</f>
        <v>0</v>
      </c>
      <c r="AS22" s="217">
        <f t="shared" si="3"/>
        <v>0</v>
      </c>
    </row>
    <row r="23" spans="1:45" ht="20.100000000000001" customHeight="1" x14ac:dyDescent="0.2">
      <c r="A23" s="218" t="str">
        <f>IF('Fiches place 3 et 4'!B12="","--",IF('Fiches place 3 et 4'!B12&gt;'Fiches place 3 et 4'!B14,'Fiches place 3 et 4'!B14,-'Fiches place 3 et 4'!B12))</f>
        <v>--</v>
      </c>
      <c r="B23" s="218" t="str">
        <f>IF('Fiches place 3 et 4'!C12="","--",IF('Fiches place 3 et 4'!C12&gt;'Fiches place 3 et 4'!C14,'Fiches place 3 et 4'!C14,-'Fiches place 3 et 4'!C12))</f>
        <v>--</v>
      </c>
      <c r="C23" s="218" t="str">
        <f>IF('Fiches place 3 et 4'!D12="","--",IF('Fiches place 3 et 4'!D12&gt;'Fiches place 3 et 4'!D14,'Fiches place 3 et 4'!D14,-'Fiches place 3 et 4'!D12))</f>
        <v>--</v>
      </c>
      <c r="D23" s="218" t="str">
        <f>IF('Fiches place 3 et 4'!E12="","--",IF('Fiches place 3 et 4'!E12&gt;'Fiches place 3 et 4'!E14,'Fiches place 3 et 4'!E14,-'Fiches place 3 et 4'!E12))</f>
        <v>--</v>
      </c>
      <c r="E23" s="218" t="str">
        <f>IF('Fiches place 3 et 4'!F12="","--",IF('Fiches place 3 et 4'!F12&gt;'Fiches place 3 et 4'!F14,'Fiches place 3 et 4'!F14,-'Fiches place 3 et 4'!F12))</f>
        <v>--</v>
      </c>
      <c r="F23" s="249" t="s">
        <v>35</v>
      </c>
      <c r="G23" s="250"/>
      <c r="H23" s="250" t="str">
        <f>IF(E16="W.O.",E16,IF(E16="","",UPPER(E16) &amp; " " &amp;  I16))</f>
        <v/>
      </c>
      <c r="I23" s="250"/>
      <c r="J23" s="250"/>
      <c r="K23" s="250"/>
      <c r="L23" s="250"/>
      <c r="M23" s="250"/>
      <c r="N23" s="250"/>
      <c r="O23" s="250" t="s">
        <v>39</v>
      </c>
      <c r="P23" s="250"/>
      <c r="Q23" s="250"/>
      <c r="R23" s="250" t="s">
        <v>36</v>
      </c>
      <c r="S23" s="250"/>
      <c r="T23" s="250" t="str">
        <f>IF(T16="W.O.",T16,IF(T16="","",UPPER(T16) &amp; " " &amp;  X16))</f>
        <v/>
      </c>
      <c r="U23" s="250"/>
      <c r="V23" s="250"/>
      <c r="W23" s="250"/>
      <c r="X23" s="250"/>
      <c r="Y23" s="250"/>
      <c r="Z23" s="272"/>
      <c r="AA23" s="259" t="str">
        <f t="shared" si="0"/>
        <v/>
      </c>
      <c r="AB23" s="259"/>
      <c r="AC23" s="259" t="str">
        <f t="shared" si="1"/>
        <v/>
      </c>
      <c r="AD23" s="259"/>
      <c r="AG23" s="32">
        <v>3</v>
      </c>
      <c r="AH23" s="219">
        <f>IF('Fiches place 3 et 4'!B12&gt;'Fiches place 3 et 4'!B14,1,0)</f>
        <v>0</v>
      </c>
      <c r="AI23" s="219">
        <f>IF('Fiches place 3 et 4'!C12&gt;'Fiches place 3 et 4'!C14,1,0)</f>
        <v>0</v>
      </c>
      <c r="AJ23" s="219">
        <f>IF('Fiches place 3 et 4'!D12&gt;'Fiches place 3 et 4'!D14,1,0)</f>
        <v>0</v>
      </c>
      <c r="AK23" s="219">
        <f>IF('Fiches place 3 et 4'!E12&gt;'Fiches place 3 et 4'!E14,1,0)</f>
        <v>0</v>
      </c>
      <c r="AL23" s="219">
        <f>IF('Fiches place 3 et 4'!F12&gt;'Fiches place 3 et 4'!F14,1,0)</f>
        <v>0</v>
      </c>
      <c r="AM23" s="217">
        <f t="shared" si="2"/>
        <v>0</v>
      </c>
      <c r="AN23" s="219">
        <f>IF('Fiches place 3 et 4'!B12&lt;'Fiches place 3 et 4'!B14,1,0)</f>
        <v>0</v>
      </c>
      <c r="AO23" s="219">
        <f>IF('Fiches place 3 et 4'!C12&lt;'Fiches place 3 et 4'!C14,1,0)</f>
        <v>0</v>
      </c>
      <c r="AP23" s="219">
        <f>IF('Fiches place 3 et 4'!D12&lt;'Fiches place 3 et 4'!D14,1,0)</f>
        <v>0</v>
      </c>
      <c r="AQ23" s="219">
        <f>IF('Fiches place 3 et 4'!E12&lt;'Fiches place 3 et 4'!E14,1,0)</f>
        <v>0</v>
      </c>
      <c r="AR23" s="219">
        <f>IF('Fiches place 3 et 4'!F12&lt;'Fiches place 3 et 4'!F14,1,0)</f>
        <v>0</v>
      </c>
      <c r="AS23" s="217">
        <f t="shared" si="3"/>
        <v>0</v>
      </c>
    </row>
    <row r="24" spans="1:45" ht="20.100000000000001" customHeight="1" x14ac:dyDescent="0.2">
      <c r="A24" s="218" t="str">
        <f>IF('Fiches place 3 et 4'!J12="","--",IF('Fiches place 3 et 4'!J12&gt;'Fiches place 3 et 4'!J14,'Fiches place 3 et 4'!J14,-'Fiches place 3 et 4'!J12))</f>
        <v>--</v>
      </c>
      <c r="B24" s="218" t="str">
        <f>IF('Fiches place 3 et 4'!K12="","--",IF('Fiches place 3 et 4'!K12&gt;'Fiches place 3 et 4'!K14,'Fiches place 3 et 4'!K14,-'Fiches place 3 et 4'!K12))</f>
        <v>--</v>
      </c>
      <c r="C24" s="218" t="str">
        <f>IF('Fiches place 3 et 4'!L12="","--",IF('Fiches place 3 et 4'!L12&gt;'Fiches place 3 et 4'!L14,'Fiches place 3 et 4'!L14,-'Fiches place 3 et 4'!L12))</f>
        <v>--</v>
      </c>
      <c r="D24" s="218" t="str">
        <f>IF('Fiches place 3 et 4'!M12="","--",IF('Fiches place 3 et 4'!M12&gt;'Fiches place 3 et 4'!M14,'Fiches place 3 et 4'!M14,-'Fiches place 3 et 4'!M12))</f>
        <v>--</v>
      </c>
      <c r="E24" s="218" t="str">
        <f>IF('Fiches place 3 et 4'!N12="","--",IF('Fiches place 3 et 4'!N12&gt;'Fiches place 3 et 4'!N14,'Fiches place 3 et 4'!N14,-'Fiches place 3 et 4'!N12))</f>
        <v>--</v>
      </c>
      <c r="F24" s="249" t="s">
        <v>31</v>
      </c>
      <c r="G24" s="250"/>
      <c r="H24" s="250" t="str">
        <f>IF(E14="W.O.",E14,IF(E14="","",UPPER(E14) &amp; " " &amp;  I14))</f>
        <v/>
      </c>
      <c r="I24" s="250"/>
      <c r="J24" s="250"/>
      <c r="K24" s="250"/>
      <c r="L24" s="250"/>
      <c r="M24" s="250"/>
      <c r="N24" s="250"/>
      <c r="O24" s="250" t="s">
        <v>39</v>
      </c>
      <c r="P24" s="250"/>
      <c r="Q24" s="250"/>
      <c r="R24" s="250" t="s">
        <v>32</v>
      </c>
      <c r="S24" s="250"/>
      <c r="T24" s="250" t="str">
        <f>IF(T14="W.O.",T14,IF(T14="","",UPPER(T14) &amp; " " &amp;  X14))</f>
        <v/>
      </c>
      <c r="U24" s="250"/>
      <c r="V24" s="250"/>
      <c r="W24" s="250"/>
      <c r="X24" s="250"/>
      <c r="Y24" s="250"/>
      <c r="Z24" s="272"/>
      <c r="AA24" s="259" t="str">
        <f t="shared" si="0"/>
        <v/>
      </c>
      <c r="AB24" s="259"/>
      <c r="AC24" s="259" t="str">
        <f t="shared" si="1"/>
        <v/>
      </c>
      <c r="AD24" s="259"/>
      <c r="AG24" s="32">
        <v>4</v>
      </c>
      <c r="AH24" s="219">
        <f>IF('Fiches place 3 et 4'!J12&gt;'Fiches place 3 et 4'!J14,1,0)</f>
        <v>0</v>
      </c>
      <c r="AI24" s="219">
        <f>IF('Fiches place 3 et 4'!K12&gt;'Fiches place 3 et 4'!K14,1,0)</f>
        <v>0</v>
      </c>
      <c r="AJ24" s="219">
        <f>IF('Fiches place 3 et 4'!L12&gt;'Fiches place 3 et 4'!L14,1,0)</f>
        <v>0</v>
      </c>
      <c r="AK24" s="219">
        <f>IF('Fiches place 3 et 4'!M12&gt;'Fiches place 3 et 4'!M14,1,0)</f>
        <v>0</v>
      </c>
      <c r="AL24" s="219">
        <f>IF('Fiches place 3 et 4'!N12&gt;'Fiches place 3 et 4'!N14,1,0)</f>
        <v>0</v>
      </c>
      <c r="AM24" s="217">
        <f t="shared" si="2"/>
        <v>0</v>
      </c>
      <c r="AN24" s="219">
        <f>IF('Fiches place 3 et 4'!J12&lt;'Fiches place 3 et 4'!J14,1,0)</f>
        <v>0</v>
      </c>
      <c r="AO24" s="219">
        <f>IF('Fiches place 3 et 4'!K12&lt;'Fiches place 3 et 4'!K14,1,0)</f>
        <v>0</v>
      </c>
      <c r="AP24" s="219">
        <f>IF('Fiches place 3 et 4'!L12&lt;'Fiches place 3 et 4'!L14,1,0)</f>
        <v>0</v>
      </c>
      <c r="AQ24" s="219">
        <f>IF('Fiches place 3 et 4'!M12&lt;'Fiches place 3 et 4'!M14,1,0)</f>
        <v>0</v>
      </c>
      <c r="AR24" s="219">
        <f>IF('Fiches place 3 et 4'!N12&lt;'Fiches place 3 et 4'!N14,1,0)</f>
        <v>0</v>
      </c>
      <c r="AS24" s="217">
        <f t="shared" si="3"/>
        <v>0</v>
      </c>
    </row>
    <row r="25" spans="1:45" ht="20.100000000000001" customHeight="1" x14ac:dyDescent="0.2">
      <c r="A25" s="218" t="str">
        <f>IF('Fiches place 3 et 4'!B20="","--",IF('Fiches place 3 et 4'!B20&gt;'Fiches place 3 et 4'!B22,'Fiches place 3 et 4'!B22,-'Fiches place 3 et 4'!B20))</f>
        <v>--</v>
      </c>
      <c r="B25" s="218" t="str">
        <f>IF('Fiches place 3 et 4'!C20="","--",IF('Fiches place 3 et 4'!C20&gt;'Fiches place 3 et 4'!C22,'Fiches place 3 et 4'!C22,-'Fiches place 3 et 4'!C20))</f>
        <v>--</v>
      </c>
      <c r="C25" s="218" t="str">
        <f>IF('Fiches place 3 et 4'!D20="","--",IF('Fiches place 3 et 4'!D20&gt;'Fiches place 3 et 4'!D22,'Fiches place 3 et 4'!D22,-'Fiches place 3 et 4'!D20))</f>
        <v>--</v>
      </c>
      <c r="D25" s="218" t="str">
        <f>IF('Fiches place 3 et 4'!E20="","--",IF('Fiches place 3 et 4'!E20&gt;'Fiches place 3 et 4'!E22,'Fiches place 3 et 4'!E22,-'Fiches place 3 et 4'!E20))</f>
        <v>--</v>
      </c>
      <c r="E25" s="218" t="str">
        <f>IF('Fiches place 3 et 4'!F20="","--",IF('Fiches place 3 et 4'!F20&gt;'Fiches place 3 et 4'!F22,'Fiches place 3 et 4'!F22,-'Fiches place 3 et 4'!F20))</f>
        <v>--</v>
      </c>
      <c r="F25" s="285" t="s">
        <v>516</v>
      </c>
      <c r="G25" s="286"/>
      <c r="H25" s="287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287"/>
      <c r="J25" s="287"/>
      <c r="K25" s="287"/>
      <c r="L25" s="287"/>
      <c r="M25" s="287"/>
      <c r="N25" s="287"/>
      <c r="O25" s="250" t="s">
        <v>39</v>
      </c>
      <c r="P25" s="250"/>
      <c r="Q25" s="250"/>
      <c r="R25" s="288" t="s">
        <v>517</v>
      </c>
      <c r="S25" s="288"/>
      <c r="T25" s="31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317"/>
      <c r="V25" s="317"/>
      <c r="W25" s="317"/>
      <c r="X25" s="317"/>
      <c r="Y25" s="317"/>
      <c r="Z25" s="318"/>
      <c r="AA25" s="259" t="str">
        <f t="shared" si="0"/>
        <v/>
      </c>
      <c r="AB25" s="259"/>
      <c r="AC25" s="259" t="str">
        <f t="shared" si="1"/>
        <v/>
      </c>
      <c r="AD25" s="259"/>
      <c r="AG25" s="32">
        <v>5</v>
      </c>
      <c r="AH25" s="219">
        <f>IF('Fiches place 3 et 4'!B20&gt;'Fiches place 3 et 4'!B22,1,0)</f>
        <v>0</v>
      </c>
      <c r="AI25" s="219">
        <f>IF('Fiches place 3 et 4'!C20&gt;'Fiches place 3 et 4'!C22,1,0)</f>
        <v>0</v>
      </c>
      <c r="AJ25" s="219">
        <f>IF('Fiches place 3 et 4'!D20&gt;'Fiches place 3 et 4'!D22,1,0)</f>
        <v>0</v>
      </c>
      <c r="AK25" s="219">
        <f>IF('Fiches place 3 et 4'!E20&gt;'Fiches place 3 et 4'!E22,1,0)</f>
        <v>0</v>
      </c>
      <c r="AL25" s="219">
        <f>IF('Fiches place 3 et 4'!F20&gt;'Fiches place 3 et 4'!F22,1,0)</f>
        <v>0</v>
      </c>
      <c r="AM25" s="217">
        <f t="shared" si="2"/>
        <v>0</v>
      </c>
      <c r="AN25" s="219">
        <f>IF('Fiches place 3 et 4'!B20&lt;'Fiches place 3 et 4'!B22,1,0)</f>
        <v>0</v>
      </c>
      <c r="AO25" s="219">
        <f>IF('Fiches place 3 et 4'!C20&lt;'Fiches place 3 et 4'!C22,1,0)</f>
        <v>0</v>
      </c>
      <c r="AP25" s="219">
        <f>IF('Fiches place 3 et 4'!D20&lt;'Fiches place 3 et 4'!D22,1,0)</f>
        <v>0</v>
      </c>
      <c r="AQ25" s="219">
        <f>IF('Fiches place 3 et 4'!E20&lt;'Fiches place 3 et 4'!E22,1,0)</f>
        <v>0</v>
      </c>
      <c r="AR25" s="219">
        <f>IF('Fiches place 3 et 4'!F20&lt;'Fiches place 3 et 4'!F22,1,0)</f>
        <v>0</v>
      </c>
      <c r="AS25" s="217">
        <f t="shared" si="3"/>
        <v>0</v>
      </c>
    </row>
    <row r="26" spans="1:45" ht="20.100000000000001" customHeight="1" x14ac:dyDescent="0.2">
      <c r="A26" s="218" t="str">
        <f>IF('Fiches place 3 et 4'!J20="","--",IF('Fiches place 3 et 4'!J20&gt;'Fiches place 3 et 4'!J22,'Fiches place 3 et 4'!J22,-'Fiches place 3 et 4'!J20))</f>
        <v>--</v>
      </c>
      <c r="B26" s="218" t="str">
        <f>IF('Fiches place 3 et 4'!K20="","--",IF('Fiches place 3 et 4'!K20&gt;'Fiches place 3 et 4'!K22,'Fiches place 3 et 4'!K22,-'Fiches place 3 et 4'!K20))</f>
        <v>--</v>
      </c>
      <c r="C26" s="218" t="str">
        <f>IF('Fiches place 3 et 4'!L20="","--",IF('Fiches place 3 et 4'!L20&gt;'Fiches place 3 et 4'!L22,'Fiches place 3 et 4'!L22,-'Fiches place 3 et 4'!L20))</f>
        <v>--</v>
      </c>
      <c r="D26" s="218" t="str">
        <f>IF('Fiches place 3 et 4'!M20="","--",IF('Fiches place 3 et 4'!M20&gt;'Fiches place 3 et 4'!M22,'Fiches place 3 et 4'!M22,-'Fiches place 3 et 4'!M20))</f>
        <v>--</v>
      </c>
      <c r="E26" s="218" t="str">
        <f>IF('Fiches place 3 et 4'!N20="","--",IF('Fiches place 3 et 4'!N20&gt;'Fiches place 3 et 4'!N22,'Fiches place 3 et 4'!N22,-'Fiches place 3 et 4'!N20))</f>
        <v>--</v>
      </c>
      <c r="F26" s="249" t="s">
        <v>35</v>
      </c>
      <c r="G26" s="250"/>
      <c r="H26" s="250" t="str">
        <f>IF(E16="W.O.",E16,IF(E16="","",UPPER(E16) &amp; " " &amp;  I16))</f>
        <v/>
      </c>
      <c r="I26" s="250"/>
      <c r="J26" s="250"/>
      <c r="K26" s="250"/>
      <c r="L26" s="250"/>
      <c r="M26" s="250"/>
      <c r="N26" s="250"/>
      <c r="O26" s="250" t="s">
        <v>39</v>
      </c>
      <c r="P26" s="250"/>
      <c r="Q26" s="250"/>
      <c r="R26" s="250" t="s">
        <v>34</v>
      </c>
      <c r="S26" s="250"/>
      <c r="T26" s="250" t="str">
        <f>IF(T15="W.O.",T15,IF(T15="","",UPPER(T15) &amp; " " &amp;  X15))</f>
        <v/>
      </c>
      <c r="U26" s="250"/>
      <c r="V26" s="250"/>
      <c r="W26" s="250"/>
      <c r="X26" s="250"/>
      <c r="Y26" s="250"/>
      <c r="Z26" s="272"/>
      <c r="AA26" s="259" t="str">
        <f t="shared" si="0"/>
        <v/>
      </c>
      <c r="AB26" s="259"/>
      <c r="AC26" s="259" t="str">
        <f t="shared" si="1"/>
        <v/>
      </c>
      <c r="AD26" s="259"/>
      <c r="AG26" s="32">
        <v>6</v>
      </c>
      <c r="AH26" s="219">
        <f>IF('Fiches place 3 et 4'!J20&gt;'Fiches place 3 et 4'!J22,1,0)</f>
        <v>0</v>
      </c>
      <c r="AI26" s="219">
        <f>IF('Fiches place 3 et 4'!K20&gt;'Fiches place 3 et 4'!K22,1,0)</f>
        <v>0</v>
      </c>
      <c r="AJ26" s="219">
        <f>IF('Fiches place 3 et 4'!L20&gt;'Fiches place 3 et 4'!L22,1,0)</f>
        <v>0</v>
      </c>
      <c r="AK26" s="219">
        <f>IF('Fiches place 3 et 4'!M20&gt;'Fiches place 3 et 4'!M22,1,0)</f>
        <v>0</v>
      </c>
      <c r="AL26" s="219">
        <f>IF('Fiches place 3 et 4'!N20&gt;'Fiches place 3 et 4'!N22,1,0)</f>
        <v>0</v>
      </c>
      <c r="AM26" s="217">
        <f t="shared" si="2"/>
        <v>0</v>
      </c>
      <c r="AN26" s="219">
        <f>IF('Fiches place 3 et 4'!J20&lt;'Fiches place 3 et 4'!J22,1,0)</f>
        <v>0</v>
      </c>
      <c r="AO26" s="219">
        <f>IF('Fiches place 3 et 4'!K20&lt;'Fiches place 3 et 4'!K22,1,0)</f>
        <v>0</v>
      </c>
      <c r="AP26" s="219">
        <f>IF('Fiches place 3 et 4'!L20&lt;'Fiches place 3 et 4'!L22,1,0)</f>
        <v>0</v>
      </c>
      <c r="AQ26" s="219">
        <f>IF('Fiches place 3 et 4'!M20&lt;'Fiches place 3 et 4'!M22,1,0)</f>
        <v>0</v>
      </c>
      <c r="AR26" s="219">
        <f>IF('Fiches place 3 et 4'!N20&lt;'Fiches place 3 et 4'!N22,1,0)</f>
        <v>0</v>
      </c>
      <c r="AS26" s="217">
        <f t="shared" si="3"/>
        <v>0</v>
      </c>
    </row>
    <row r="27" spans="1:45" ht="20.100000000000001" customHeight="1" x14ac:dyDescent="0.2">
      <c r="A27" s="218" t="str">
        <f>IF('Fiches place 3 et 4'!B28="","--",IF('Fiches place 3 et 4'!B28&gt;'Fiches place 3 et 4'!B30,'Fiches place 3 et 4'!B30,-'Fiches place 3 et 4'!B28))</f>
        <v>--</v>
      </c>
      <c r="B27" s="218" t="str">
        <f>IF('Fiches place 3 et 4'!C28="","--",IF('Fiches place 3 et 4'!C28&gt;'Fiches place 3 et 4'!C30,'Fiches place 3 et 4'!C30,-'Fiches place 3 et 4'!C28))</f>
        <v>--</v>
      </c>
      <c r="C27" s="218" t="str">
        <f>IF('Fiches place 3 et 4'!D28="","--",IF('Fiches place 3 et 4'!D28&gt;'Fiches place 3 et 4'!D30,'Fiches place 3 et 4'!D30,-'Fiches place 3 et 4'!D28))</f>
        <v>--</v>
      </c>
      <c r="D27" s="218" t="str">
        <f>IF('Fiches place 3 et 4'!E28="","--",IF('Fiches place 3 et 4'!E28&gt;'Fiches place 3 et 4'!E30,'Fiches place 3 et 4'!E30,-'Fiches place 3 et 4'!E28))</f>
        <v>--</v>
      </c>
      <c r="E27" s="218" t="str">
        <f>IF('Fiches place 3 et 4'!F28="","--",IF('Fiches place 3 et 4'!F28&gt;'Fiches place 3 et 4'!F30,'Fiches place 3 et 4'!F30,-'Fiches place 3 et 4'!F28))</f>
        <v>--</v>
      </c>
      <c r="F27" s="249" t="s">
        <v>33</v>
      </c>
      <c r="G27" s="250"/>
      <c r="H27" s="250" t="str">
        <f>IF(E15="W.O.",E15,IF(E15="","",UPPER(E15) &amp; " " &amp;  I15))</f>
        <v/>
      </c>
      <c r="I27" s="250"/>
      <c r="J27" s="250"/>
      <c r="K27" s="250"/>
      <c r="L27" s="250"/>
      <c r="M27" s="250"/>
      <c r="N27" s="250"/>
      <c r="O27" s="250" t="s">
        <v>39</v>
      </c>
      <c r="P27" s="250"/>
      <c r="Q27" s="250"/>
      <c r="R27" s="250" t="s">
        <v>36</v>
      </c>
      <c r="S27" s="250"/>
      <c r="T27" s="250" t="str">
        <f>IF(T16="W.O.",T16,IF(T16="","",UPPER(T16) &amp; " " &amp;  X16))</f>
        <v/>
      </c>
      <c r="U27" s="250"/>
      <c r="V27" s="250"/>
      <c r="W27" s="250"/>
      <c r="X27" s="250"/>
      <c r="Y27" s="250"/>
      <c r="Z27" s="272"/>
      <c r="AA27" s="259" t="str">
        <f t="shared" si="0"/>
        <v/>
      </c>
      <c r="AB27" s="259"/>
      <c r="AC27" s="259" t="str">
        <f t="shared" si="1"/>
        <v/>
      </c>
      <c r="AD27" s="259"/>
      <c r="AG27" s="32">
        <v>7</v>
      </c>
      <c r="AH27" s="219">
        <f>IF('Fiches place 3 et 4'!B28&gt;'Fiches place 3 et 4'!B30,1,0)</f>
        <v>0</v>
      </c>
      <c r="AI27" s="219">
        <f>IF('Fiches place 3 et 4'!C28&gt;'Fiches place 3 et 4'!C30,1,0)</f>
        <v>0</v>
      </c>
      <c r="AJ27" s="219">
        <f>IF('Fiches place 3 et 4'!D28&gt;'Fiches place 3 et 4'!D30,1,0)</f>
        <v>0</v>
      </c>
      <c r="AK27" s="219">
        <f>IF('Fiches place 3 et 4'!E28&gt;'Fiches place 3 et 4'!E30,1,0)</f>
        <v>0</v>
      </c>
      <c r="AL27" s="219">
        <f>IF('Fiches place 3 et 4'!F28&gt;'Fiches place 3 et 4'!F30,1,0)</f>
        <v>0</v>
      </c>
      <c r="AM27" s="217">
        <f t="shared" si="2"/>
        <v>0</v>
      </c>
      <c r="AN27" s="219">
        <f>IF('Fiches place 3 et 4'!B28&lt;'Fiches place 3 et 4'!B30,1,0)</f>
        <v>0</v>
      </c>
      <c r="AO27" s="219">
        <f>IF('Fiches place 3 et 4'!C28&lt;'Fiches place 3 et 4'!C30,1,0)</f>
        <v>0</v>
      </c>
      <c r="AP27" s="219">
        <f>IF('Fiches place 3 et 4'!D28&lt;'Fiches place 3 et 4'!D30,1,0)</f>
        <v>0</v>
      </c>
      <c r="AQ27" s="219">
        <f>IF('Fiches place 3 et 4'!E28&lt;'Fiches place 3 et 4'!E30,1,0)</f>
        <v>0</v>
      </c>
      <c r="AR27" s="219">
        <f>IF('Fiches place 3 et 4'!F28&lt;'Fiches place 3 et 4'!F30,1,0)</f>
        <v>0</v>
      </c>
      <c r="AS27" s="217">
        <f t="shared" si="3"/>
        <v>0</v>
      </c>
    </row>
    <row r="28" spans="1:45" ht="20.100000000000001" customHeight="1" x14ac:dyDescent="0.2">
      <c r="A28" s="212"/>
      <c r="B28" s="248" t="s">
        <v>1136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R28" s="259" t="s">
        <v>40</v>
      </c>
      <c r="S28" s="259"/>
      <c r="T28" s="259"/>
      <c r="U28" s="259"/>
      <c r="V28" s="259"/>
      <c r="W28" s="259"/>
      <c r="X28" s="259"/>
      <c r="Y28" s="259"/>
      <c r="Z28" s="259"/>
      <c r="AA28" s="259" t="str">
        <f>IF(H12="","",SUM(AA21:AB27))</f>
        <v/>
      </c>
      <c r="AB28" s="259"/>
      <c r="AC28" s="259" t="str">
        <f>IF(H12="","",SUM(AC21:AD27))</f>
        <v/>
      </c>
      <c r="AD28" s="259"/>
      <c r="AH28" s="290">
        <f>SUM(A21:E27)</f>
        <v>0</v>
      </c>
      <c r="AI28" s="290"/>
      <c r="AM28" s="32">
        <f>SUM(AH21:AL27)</f>
        <v>0</v>
      </c>
      <c r="AS28" s="32">
        <f>SUM(AN21:AR27)</f>
        <v>0</v>
      </c>
    </row>
    <row r="29" spans="1:45" ht="9.9499999999999993" customHeight="1" x14ac:dyDescent="0.2"/>
    <row r="30" spans="1:45" ht="20.100000000000001" customHeight="1" x14ac:dyDescent="0.2">
      <c r="A30" s="273" t="s">
        <v>1160</v>
      </c>
      <c r="B30" s="273"/>
      <c r="C30" s="273"/>
      <c r="D30" s="273"/>
      <c r="E30" s="273"/>
      <c r="F30" s="273" t="s">
        <v>1161</v>
      </c>
      <c r="G30" s="273"/>
      <c r="H30" s="273"/>
      <c r="I30" s="273"/>
      <c r="J30" s="273"/>
      <c r="M30" s="323" t="s">
        <v>156</v>
      </c>
      <c r="N30" s="324"/>
      <c r="O30" s="324"/>
      <c r="P30" s="324"/>
      <c r="Q30" s="324"/>
      <c r="R30" s="325"/>
      <c r="S30" s="325"/>
      <c r="T30" s="325"/>
      <c r="U30" s="325"/>
      <c r="V30" s="325"/>
      <c r="X30" s="259" t="s">
        <v>44</v>
      </c>
      <c r="Y30" s="293"/>
      <c r="Z30" s="293"/>
      <c r="AA30" s="293"/>
      <c r="AB30" s="293"/>
      <c r="AC30" s="293"/>
      <c r="AD30" s="293"/>
    </row>
    <row r="31" spans="1:45" ht="20.100000000000001" customHeight="1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12"/>
      <c r="L31" s="212"/>
      <c r="M31" s="33" t="s">
        <v>130</v>
      </c>
      <c r="N31" s="281" t="str">
        <f>IF(H12="","",'rencontre place 1 et 2'!N31:V31)</f>
        <v/>
      </c>
      <c r="O31" s="281"/>
      <c r="P31" s="281"/>
      <c r="Q31" s="281"/>
      <c r="R31" s="281"/>
      <c r="S31" s="281"/>
      <c r="T31" s="281"/>
      <c r="U31" s="281"/>
      <c r="V31" s="282"/>
      <c r="W31" s="34"/>
      <c r="X31" s="314" t="str">
        <f>IF(H12="","",Renseignements!B8)</f>
        <v/>
      </c>
      <c r="Y31" s="315"/>
      <c r="Z31" s="315"/>
      <c r="AA31" s="315"/>
      <c r="AB31" s="315"/>
      <c r="AC31" s="315"/>
      <c r="AD31" s="316"/>
    </row>
    <row r="32" spans="1:45" ht="20.100000000000001" customHeight="1" x14ac:dyDescent="0.2">
      <c r="A32" s="306"/>
      <c r="B32" s="307"/>
      <c r="C32" s="307"/>
      <c r="D32" s="307"/>
      <c r="E32" s="308"/>
      <c r="F32" s="306"/>
      <c r="G32" s="307"/>
      <c r="H32" s="307"/>
      <c r="I32" s="307"/>
      <c r="J32" s="308"/>
      <c r="K32" s="212"/>
      <c r="L32" s="212"/>
      <c r="M32" s="35" t="s">
        <v>131</v>
      </c>
      <c r="N32" s="283" t="str">
        <f>IF(H12="","",'rencontre place 1 et 2'!N32:V32)</f>
        <v/>
      </c>
      <c r="O32" s="283"/>
      <c r="P32" s="283"/>
      <c r="Q32" s="283"/>
      <c r="R32" s="283"/>
      <c r="S32" s="283"/>
      <c r="T32" s="283"/>
      <c r="U32" s="283"/>
      <c r="V32" s="284"/>
      <c r="W32" s="36"/>
      <c r="X32" s="300"/>
      <c r="Y32" s="301"/>
      <c r="Z32" s="301"/>
      <c r="AA32" s="301"/>
      <c r="AB32" s="301"/>
      <c r="AC32" s="301"/>
      <c r="AD32" s="302"/>
    </row>
    <row r="33" spans="1:30" ht="20.100000000000001" customHeight="1" x14ac:dyDescent="0.2">
      <c r="A33" s="294"/>
      <c r="B33" s="295"/>
      <c r="C33" s="295"/>
      <c r="D33" s="295"/>
      <c r="E33" s="296"/>
      <c r="F33" s="294"/>
      <c r="G33" s="295"/>
      <c r="H33" s="295"/>
      <c r="I33" s="295"/>
      <c r="J33" s="296"/>
      <c r="K33" s="212"/>
      <c r="L33" s="212"/>
      <c r="M33" s="35" t="s">
        <v>132</v>
      </c>
      <c r="N33" s="319" t="str">
        <f>IF(H12="","",IF(AA28&gt;AC28,H12&amp;" - "&amp;O12,IF(AA28&lt;AC28,W12&amp;" - "&amp;AD12,IF(AM28&gt;AS28,H12&amp;" - "&amp;O12,IF(AM28=AS28,IF(AH28&lt;0,H12&amp;" - "&amp;O12,IF(AH28=0,"égalité",W12&amp;" - "&amp;AD12)),W12&amp;" - "&amp;AD12)))))</f>
        <v/>
      </c>
      <c r="O33" s="319"/>
      <c r="P33" s="319"/>
      <c r="Q33" s="319"/>
      <c r="R33" s="319"/>
      <c r="S33" s="319"/>
      <c r="T33" s="319"/>
      <c r="U33" s="319"/>
      <c r="V33" s="320"/>
      <c r="X33" s="300"/>
      <c r="Y33" s="301"/>
      <c r="Z33" s="301"/>
      <c r="AA33" s="301"/>
      <c r="AB33" s="301"/>
      <c r="AC33" s="301"/>
      <c r="AD33" s="302"/>
    </row>
    <row r="34" spans="1:30" ht="20.100000000000001" customHeight="1" x14ac:dyDescent="0.2">
      <c r="A34" s="297"/>
      <c r="B34" s="298"/>
      <c r="C34" s="298"/>
      <c r="D34" s="298"/>
      <c r="E34" s="299"/>
      <c r="F34" s="297"/>
      <c r="G34" s="298"/>
      <c r="H34" s="298"/>
      <c r="I34" s="298"/>
      <c r="J34" s="299"/>
      <c r="K34" s="212"/>
      <c r="L34" s="212"/>
      <c r="M34" s="37" t="s">
        <v>133</v>
      </c>
      <c r="N34" s="328" t="str">
        <f>IF(H12="","",IF(AA28&lt;AC28,H12&amp;" - "&amp;O12,IF(AA28&gt;AC28,W12&amp;" - "&amp;AD12,IF(AM28&lt;AS28,H12&amp;" - "&amp;O12,IF(AM28=AS28,IF(AH28&gt;0,H12&amp;" - "&amp;O12,IF(AH28=0,"égalité",W12&amp;" - "&amp;AD12)),W12&amp;" - "&amp;AD12)))))</f>
        <v/>
      </c>
      <c r="O34" s="328"/>
      <c r="P34" s="328"/>
      <c r="Q34" s="328"/>
      <c r="R34" s="328"/>
      <c r="S34" s="328"/>
      <c r="T34" s="328"/>
      <c r="U34" s="328"/>
      <c r="V34" s="329"/>
      <c r="X34" s="303"/>
      <c r="Y34" s="304"/>
      <c r="Z34" s="304"/>
      <c r="AA34" s="304"/>
      <c r="AB34" s="304"/>
      <c r="AC34" s="304"/>
      <c r="AD34" s="305"/>
    </row>
  </sheetData>
  <sheetProtection algorithmName="SHA-512" hashValue="j5XEdiWRZnD4dTv5jEKAzBlR1HS79A0d71T9/+m9C6tS30/7IecEGFrROPu7i2yRPUF9xnGA9Qkou6kSeS/d6A==" saltValue="qHu67RWJoGMF/7qKAwMaPQ==" spinCount="100000" sheet="1" scenarios="1" insertRows="0" autoFilter="0"/>
  <mergeCells count="14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X16:AA16"/>
    <mergeCell ref="AB16:AC16"/>
    <mergeCell ref="A17:C17"/>
    <mergeCell ref="E17:H17"/>
    <mergeCell ref="I17:L17"/>
    <mergeCell ref="M17:N17"/>
    <mergeCell ref="P17:R17"/>
    <mergeCell ref="T17:W17"/>
    <mergeCell ref="X17:AA17"/>
    <mergeCell ref="AB17:AC17"/>
    <mergeCell ref="A16:C16"/>
    <mergeCell ref="E16:H16"/>
    <mergeCell ref="I16:L16"/>
    <mergeCell ref="M16:N16"/>
    <mergeCell ref="P16:R16"/>
    <mergeCell ref="T16:W16"/>
    <mergeCell ref="A19:E19"/>
    <mergeCell ref="F19:Z20"/>
    <mergeCell ref="AA19:AB20"/>
    <mergeCell ref="AC19:AD20"/>
    <mergeCell ref="AH20:AI20"/>
    <mergeCell ref="F21:G21"/>
    <mergeCell ref="H21:N21"/>
    <mergeCell ref="O21:Q21"/>
    <mergeCell ref="R21:S21"/>
    <mergeCell ref="T21:Z21"/>
    <mergeCell ref="AA21:AB21"/>
    <mergeCell ref="AC21:AD21"/>
    <mergeCell ref="F22:G22"/>
    <mergeCell ref="H22:N22"/>
    <mergeCell ref="O22:Q22"/>
    <mergeCell ref="R22:S22"/>
    <mergeCell ref="T22:Z22"/>
    <mergeCell ref="AA22:AB22"/>
    <mergeCell ref="AC22:AD22"/>
    <mergeCell ref="AC23:AD23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AC25:AD25"/>
    <mergeCell ref="F26:G26"/>
    <mergeCell ref="H26:N26"/>
    <mergeCell ref="O26:Q26"/>
    <mergeCell ref="R26:S26"/>
    <mergeCell ref="T26:Z26"/>
    <mergeCell ref="AA26:AB26"/>
    <mergeCell ref="AC26:AD26"/>
    <mergeCell ref="F25:G25"/>
    <mergeCell ref="H25:N25"/>
    <mergeCell ref="O25:Q25"/>
    <mergeCell ref="R25:S25"/>
    <mergeCell ref="T25:Z25"/>
    <mergeCell ref="AA25:AB25"/>
    <mergeCell ref="AH28:AI28"/>
    <mergeCell ref="A30:E31"/>
    <mergeCell ref="F30:J31"/>
    <mergeCell ref="M30:V30"/>
    <mergeCell ref="X30:AD30"/>
    <mergeCell ref="N31:V31"/>
    <mergeCell ref="F27:G27"/>
    <mergeCell ref="H27:N27"/>
    <mergeCell ref="O27:Q27"/>
    <mergeCell ref="R27:S27"/>
    <mergeCell ref="T27:Z27"/>
    <mergeCell ref="AA27:AB27"/>
    <mergeCell ref="X31:AD31"/>
    <mergeCell ref="A32:E32"/>
    <mergeCell ref="F32:J32"/>
    <mergeCell ref="N32:V32"/>
    <mergeCell ref="X32:AD34"/>
    <mergeCell ref="A33:E34"/>
    <mergeCell ref="F33:J34"/>
    <mergeCell ref="N33:V33"/>
    <mergeCell ref="N34:V34"/>
    <mergeCell ref="AC27:AD27"/>
    <mergeCell ref="R28:Z28"/>
    <mergeCell ref="AA28:AB28"/>
    <mergeCell ref="AC28:AD28"/>
    <mergeCell ref="B28:P28"/>
  </mergeCells>
  <conditionalFormatting sqref="A21:E22 A24:E27">
    <cfRule type="expression" dxfId="127" priority="11" stopIfTrue="1">
      <formula>$T21="W.O."</formula>
    </cfRule>
    <cfRule type="expression" dxfId="126" priority="12" stopIfTrue="1">
      <formula>$H21="W.O."</formula>
    </cfRule>
  </conditionalFormatting>
  <conditionalFormatting sqref="A23:E23">
    <cfRule type="expression" dxfId="125" priority="9" stopIfTrue="1">
      <formula>$T23="W.O."</formula>
    </cfRule>
    <cfRule type="expression" dxfId="124" priority="10" stopIfTrue="1">
      <formula>$H23="W.O."</formula>
    </cfRule>
  </conditionalFormatting>
  <conditionalFormatting sqref="A14:C17">
    <cfRule type="duplicateValues" dxfId="123" priority="8" stopIfTrue="1"/>
  </conditionalFormatting>
  <conditionalFormatting sqref="P14:R17">
    <cfRule type="duplicateValues" dxfId="122" priority="7" stopIfTrue="1"/>
  </conditionalFormatting>
  <conditionalFormatting sqref="H12:O12 W12:AD12">
    <cfRule type="expression" dxfId="121" priority="5" stopIfTrue="1">
      <formula>AND($H$12&amp;$O$12&amp;$W$12&amp;$AD$12&lt;&gt;"",$H$12&amp;$O$12=$W$12&amp;$AD$12)</formula>
    </cfRule>
  </conditionalFormatting>
  <conditionalFormatting sqref="H21:N27">
    <cfRule type="expression" dxfId="120" priority="3" stopIfTrue="1">
      <formula>$AA21&lt;2</formula>
    </cfRule>
    <cfRule type="expression" dxfId="119" priority="4" stopIfTrue="1">
      <formula>$AA21&gt;1</formula>
    </cfRule>
  </conditionalFormatting>
  <conditionalFormatting sqref="T21:Z27">
    <cfRule type="expression" dxfId="118" priority="1" stopIfTrue="1">
      <formula>$AC21&lt;2</formula>
    </cfRule>
    <cfRule type="expression" dxfId="117" priority="2" stopIfTrue="1">
      <formula>$AC21&gt;1</formula>
    </cfRule>
  </conditionalFormatting>
  <dataValidations count="8">
    <dataValidation type="list" errorStyle="warning" allowBlank="1" showInputMessage="1" showErrorMessage="1" sqref="O12">
      <formula1>"1,2,3,4,5,6,7,8,9,10,11,12,13,14,15"</formula1>
    </dataValidation>
    <dataValidation type="list" errorStyle="information" allowBlank="1" showInputMessage="1" showErrorMessage="1" error="Indiquez de préférence le NOM d'un des joueurs de l'équipe ABCD." sqref="A32:E32">
      <formula1>$E$14:$E$17</formula1>
    </dataValidation>
    <dataValidation type="list" errorStyle="information" allowBlank="1" showInputMessage="1" showErrorMessage="1" error="Indiquez de préférence le NOM d'un des joueurs de l'équipe XYZW." sqref="F32:J32">
      <formula1>$T$14:$T$17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A16:C16">
      <formula1>"wo"</formula1>
    </dataValidation>
    <dataValidation type="list" showInputMessage="1" prompt="Double-clic pour sélectionner un joueur du club dans la liste des joueurs, ou saisissez le numéro de licence du joueur, ou saisissez &quot;wo&quot; ou sélectionnez la valeur &quot;wo&quot; dans la liste déroulante s'il n'y a que deux joueurs dans cette équipe." sqref="P16:R16">
      <formula1>"wo"</formula1>
    </dataValidation>
    <dataValidation type="list" errorStyle="warning" allowBlank="1" showInputMessage="1" showErrorMessage="1" sqref="AD12">
      <formula1>"1,2,3,4,5,6,7,8,9,10,11,12,13,14,15"</formula1>
    </dataValidation>
  </dataValidations>
  <printOptions horizontalCentered="1" verticalCentered="1"/>
  <pageMargins left="0" right="0" top="0" bottom="0" header="0" footer="0"/>
  <pageSetup paperSize="9" scale="94" orientation="landscape" r:id="rId1"/>
  <headerFooter alignWithMargins="0"/>
  <ignoredErrors>
    <ignoredError sqref="H25" formula="1"/>
  </ignoredErrors>
  <drawing r:id="rId2"/>
  <legacyDrawing r:id="rId3"/>
  <controls>
    <mc:AlternateContent xmlns:mc="http://schemas.openxmlformats.org/markup-compatibility/2006">
      <mc:Choice Requires="x14">
        <control shapeId="64513" r:id="rId4" name="CommandInitFeuille">
          <controlPr defaultSize="0" autoLine="0" autoPict="0" r:id="rId5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64513" r:id="rId4" name="CommandInitFeuille"/>
      </mc:Fallback>
    </mc:AlternateContent>
    <mc:AlternateContent xmlns:mc="http://schemas.openxmlformats.org/markup-compatibility/2006">
      <mc:Choice Requires="x14">
        <control shapeId="64514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64514" r:id="rId6" name="CommandButtonImpressionFiches"/>
      </mc:Fallback>
    </mc:AlternateContent>
    <mc:AlternateContent xmlns:mc="http://schemas.openxmlformats.org/markup-compatibility/2006">
      <mc:Choice Requires="x14">
        <control shapeId="64515" r:id="rId8" name="CommandButton1">
          <controlPr defaultSize="0" autoLine="0" autoPict="0" r:id="rId9">
            <anchor moveWithCells="1" sizeWithCells="1">
              <from>
                <xdr:col>32</xdr:col>
                <xdr:colOff>47625</xdr:colOff>
                <xdr:row>12</xdr:row>
                <xdr:rowOff>180975</xdr:rowOff>
              </from>
              <to>
                <xdr:col>38</xdr:col>
                <xdr:colOff>66675</xdr:colOff>
                <xdr:row>13</xdr:row>
                <xdr:rowOff>209550</xdr:rowOff>
              </to>
            </anchor>
          </controlPr>
        </control>
      </mc:Choice>
      <mc:Fallback>
        <control shapeId="64515" r:id="rId8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'Clubs-FFTT'!$A$2:$A$36</xm:f>
          </x14:formula1>
          <xm:sqref>H12:N12</xm:sqref>
        </x14:dataValidation>
        <x14:dataValidation type="list" allowBlank="1" showInputMessage="1" showErrorMessage="1">
          <x14:formula1>
            <xm:f>'Clubs-FFTT'!$A$2:$A$36</xm:f>
          </x14:formula1>
          <xm:sqref>W12:AC12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B1" s="338"/>
      <c r="C1" s="338"/>
      <c r="D1" s="338"/>
      <c r="E1" s="333">
        <v>1</v>
      </c>
      <c r="F1" s="334"/>
      <c r="G1" s="135"/>
      <c r="I1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J1" s="338"/>
      <c r="K1" s="338"/>
      <c r="L1" s="338"/>
      <c r="M1" s="333">
        <f>E1+1</f>
        <v>2</v>
      </c>
      <c r="N1" s="334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28" t="str">
        <f>'rencontre 1 contre 4'!H21</f>
        <v/>
      </c>
      <c r="B4" s="188"/>
      <c r="C4" s="188"/>
      <c r="D4" s="188"/>
      <c r="E4" s="188"/>
      <c r="F4" s="189"/>
      <c r="G4" s="136"/>
      <c r="I4" s="115" t="str">
        <f>'rencontre 1 contre 4'!H22</f>
        <v/>
      </c>
      <c r="J4" s="193"/>
      <c r="K4" s="193"/>
      <c r="L4" s="193"/>
      <c r="M4" s="193"/>
      <c r="N4" s="194"/>
    </row>
    <row r="5" spans="1:14" ht="24.95" customHeight="1" x14ac:dyDescent="0.2">
      <c r="A5" s="129" t="s">
        <v>39</v>
      </c>
      <c r="B5" s="130"/>
      <c r="C5" s="130"/>
      <c r="D5" s="130"/>
      <c r="E5" s="130"/>
      <c r="F5" s="131"/>
      <c r="G5" s="136"/>
      <c r="I5" s="117" t="s">
        <v>39</v>
      </c>
      <c r="N5" s="118"/>
    </row>
    <row r="6" spans="1:14" ht="30" customHeight="1" x14ac:dyDescent="0.2">
      <c r="A6" s="132" t="str">
        <f>'rencontre 1 contre 4'!T21</f>
        <v/>
      </c>
      <c r="B6" s="190"/>
      <c r="C6" s="191"/>
      <c r="D6" s="191"/>
      <c r="E6" s="191"/>
      <c r="F6" s="192"/>
      <c r="G6" s="136"/>
      <c r="I6" s="119" t="str">
        <f>'rencontre 1 contre 4'!T22</f>
        <v/>
      </c>
      <c r="J6" s="191"/>
      <c r="K6" s="191"/>
      <c r="L6" s="191"/>
      <c r="M6" s="191"/>
      <c r="N6" s="195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B9" s="338"/>
      <c r="C9" s="338"/>
      <c r="D9" s="338"/>
      <c r="E9" s="333">
        <f>E1+2</f>
        <v>3</v>
      </c>
      <c r="F9" s="334"/>
      <c r="G9" s="135"/>
      <c r="I9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J9" s="338"/>
      <c r="K9" s="338"/>
      <c r="L9" s="338"/>
      <c r="M9" s="333">
        <f>M1+2</f>
        <v>4</v>
      </c>
      <c r="N9" s="334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1 contre 4'!H23</f>
        <v/>
      </c>
      <c r="B12" s="193"/>
      <c r="C12" s="193"/>
      <c r="D12" s="193"/>
      <c r="E12" s="193"/>
      <c r="F12" s="194"/>
      <c r="G12" s="136"/>
      <c r="I12" s="115" t="str">
        <f>'rencontre 1 contre 4'!H24</f>
        <v/>
      </c>
      <c r="J12" s="193"/>
      <c r="K12" s="193"/>
      <c r="L12" s="193"/>
      <c r="M12" s="193"/>
      <c r="N12" s="194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1 contre 4'!T23</f>
        <v/>
      </c>
      <c r="B14" s="191"/>
      <c r="C14" s="191"/>
      <c r="D14" s="191"/>
      <c r="E14" s="191"/>
      <c r="F14" s="195"/>
      <c r="G14" s="136"/>
      <c r="I14" s="119" t="str">
        <f>'rencontre 1 contre 4'!T24</f>
        <v/>
      </c>
      <c r="J14" s="191"/>
      <c r="K14" s="191"/>
      <c r="L14" s="191"/>
      <c r="M14" s="191"/>
      <c r="N14" s="195"/>
    </row>
    <row r="15" spans="1:14" ht="15" customHeight="1" x14ac:dyDescent="0.2">
      <c r="G15" s="136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B17" s="338"/>
      <c r="C17" s="338"/>
      <c r="D17" s="338"/>
      <c r="E17" s="333">
        <f>E9+2</f>
        <v>5</v>
      </c>
      <c r="F17" s="334"/>
      <c r="G17" s="135"/>
      <c r="I17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J17" s="338"/>
      <c r="K17" s="338"/>
      <c r="L17" s="338"/>
      <c r="M17" s="333">
        <f>M9+2</f>
        <v>6</v>
      </c>
      <c r="N17" s="334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15" t="str">
        <f>'rencontre 1 contre 4'!H25</f>
        <v xml:space="preserve"> - </v>
      </c>
      <c r="B20" s="193"/>
      <c r="C20" s="193"/>
      <c r="D20" s="193"/>
      <c r="E20" s="193"/>
      <c r="F20" s="194"/>
      <c r="G20" s="136"/>
      <c r="I20" s="115" t="str">
        <f>'rencontre 1 contre 4'!H26</f>
        <v/>
      </c>
      <c r="J20" s="193"/>
      <c r="K20" s="193"/>
      <c r="L20" s="193"/>
      <c r="M20" s="193"/>
      <c r="N20" s="194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1 contre 4'!T25</f>
        <v xml:space="preserve"> - </v>
      </c>
      <c r="B22" s="191"/>
      <c r="C22" s="191"/>
      <c r="D22" s="191"/>
      <c r="E22" s="191"/>
      <c r="F22" s="195"/>
      <c r="G22" s="136"/>
      <c r="I22" s="119" t="str">
        <f>'rencontre 1 contre 4'!T26</f>
        <v/>
      </c>
      <c r="J22" s="191"/>
      <c r="K22" s="191"/>
      <c r="L22" s="191"/>
      <c r="M22" s="191"/>
      <c r="N22" s="195"/>
    </row>
    <row r="23" spans="1:14" ht="15" customHeight="1" x14ac:dyDescent="0.2">
      <c r="G23" s="136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Benjamins - D 1  / Fiches 1 contre 4
ALFORTVILLE US - 1
 - </v>
      </c>
      <c r="B25" s="338"/>
      <c r="C25" s="338"/>
      <c r="D25" s="338"/>
      <c r="E25" s="333">
        <f>E17+2</f>
        <v>7</v>
      </c>
      <c r="F25" s="334"/>
      <c r="G25" s="135"/>
      <c r="I25" s="337"/>
      <c r="J25" s="338"/>
      <c r="K25" s="338"/>
      <c r="L25" s="338"/>
      <c r="M25" s="333"/>
      <c r="N25" s="334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1 contre 4'!H27</f>
        <v/>
      </c>
      <c r="B28" s="193"/>
      <c r="C28" s="193"/>
      <c r="D28" s="193"/>
      <c r="E28" s="193"/>
      <c r="F28" s="194"/>
      <c r="G28" s="136"/>
      <c r="I28" s="115"/>
      <c r="J28" s="124"/>
      <c r="K28" s="124"/>
      <c r="L28" s="124"/>
      <c r="M28" s="124"/>
      <c r="N28" s="125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1 contre 4'!T27</f>
        <v/>
      </c>
      <c r="B30" s="191"/>
      <c r="C30" s="191"/>
      <c r="D30" s="191"/>
      <c r="E30" s="191"/>
      <c r="F30" s="195"/>
      <c r="G30" s="136"/>
      <c r="I30" s="119"/>
      <c r="J30" s="126"/>
      <c r="K30" s="126"/>
      <c r="L30" s="126"/>
      <c r="M30" s="126"/>
      <c r="N30" s="127"/>
    </row>
  </sheetData>
  <sheetProtection algorithmName="SHA-512" hashValue="Qv1yTaA/hB/SF94xwv0DcI8W8xJBKwqR5xu3bX4xHI6BQhOS14z7+3aUo4FpHD1qfmQ9bMkLw6jCdpLfs576pg==" saltValue="GcN3kyO/loiRdtc1LUY+fA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1" s="338"/>
      <c r="C1" s="338"/>
      <c r="D1" s="338"/>
      <c r="E1" s="339">
        <v>1</v>
      </c>
      <c r="F1" s="340"/>
      <c r="G1" s="135"/>
      <c r="I1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J1" s="338"/>
      <c r="K1" s="338"/>
      <c r="L1" s="338"/>
      <c r="M1" s="339">
        <f>E1+1</f>
        <v>2</v>
      </c>
      <c r="N1" s="340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28" t="str">
        <f>'rencontre 2 contre 3'!H21</f>
        <v/>
      </c>
      <c r="B4" s="188"/>
      <c r="C4" s="188"/>
      <c r="D4" s="188"/>
      <c r="E4" s="188"/>
      <c r="F4" s="189"/>
      <c r="G4" s="136"/>
      <c r="I4" s="115" t="str">
        <f>'rencontre 2 contre 3'!H22</f>
        <v/>
      </c>
      <c r="J4" s="193"/>
      <c r="K4" s="193"/>
      <c r="L4" s="193"/>
      <c r="M4" s="193"/>
      <c r="N4" s="194"/>
    </row>
    <row r="5" spans="1:14" ht="24.95" customHeight="1" x14ac:dyDescent="0.2">
      <c r="A5" s="129" t="s">
        <v>39</v>
      </c>
      <c r="B5" s="130"/>
      <c r="C5" s="130"/>
      <c r="D5" s="130"/>
      <c r="E5" s="130"/>
      <c r="F5" s="131"/>
      <c r="G5" s="136"/>
      <c r="I5" s="117" t="s">
        <v>39</v>
      </c>
      <c r="N5" s="118"/>
    </row>
    <row r="6" spans="1:14" ht="30" customHeight="1" x14ac:dyDescent="0.2">
      <c r="A6" s="132" t="str">
        <f>'rencontre 2 contre 3'!T21</f>
        <v/>
      </c>
      <c r="B6" s="190"/>
      <c r="C6" s="191"/>
      <c r="D6" s="191"/>
      <c r="E6" s="191"/>
      <c r="F6" s="192"/>
      <c r="G6" s="136"/>
      <c r="I6" s="119" t="str">
        <f>'rencontre 2 contre 3'!T22</f>
        <v/>
      </c>
      <c r="J6" s="191"/>
      <c r="K6" s="191"/>
      <c r="L6" s="191"/>
      <c r="M6" s="191"/>
      <c r="N6" s="195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9" s="338"/>
      <c r="C9" s="338"/>
      <c r="D9" s="338"/>
      <c r="E9" s="339">
        <f>E1+2</f>
        <v>3</v>
      </c>
      <c r="F9" s="340"/>
      <c r="G9" s="135"/>
      <c r="I9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J9" s="338"/>
      <c r="K9" s="338"/>
      <c r="L9" s="338"/>
      <c r="M9" s="339">
        <f>M1+2</f>
        <v>4</v>
      </c>
      <c r="N9" s="340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2 contre 3'!H23</f>
        <v/>
      </c>
      <c r="B12" s="193"/>
      <c r="C12" s="193"/>
      <c r="D12" s="193"/>
      <c r="E12" s="193"/>
      <c r="F12" s="194"/>
      <c r="G12" s="136"/>
      <c r="I12" s="115" t="str">
        <f>'rencontre 2 contre 3'!H24</f>
        <v/>
      </c>
      <c r="J12" s="193"/>
      <c r="K12" s="193"/>
      <c r="L12" s="193"/>
      <c r="M12" s="193"/>
      <c r="N12" s="194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2 contre 3'!T23</f>
        <v/>
      </c>
      <c r="B14" s="191"/>
      <c r="C14" s="191"/>
      <c r="D14" s="191"/>
      <c r="E14" s="191"/>
      <c r="F14" s="195"/>
      <c r="G14" s="136"/>
      <c r="I14" s="119" t="str">
        <f>'rencontre 2 contre 3'!T24</f>
        <v/>
      </c>
      <c r="J14" s="191"/>
      <c r="K14" s="191"/>
      <c r="L14" s="191"/>
      <c r="M14" s="191"/>
      <c r="N14" s="195"/>
    </row>
    <row r="15" spans="1:14" ht="15" customHeight="1" x14ac:dyDescent="0.2">
      <c r="A15" s="137"/>
      <c r="B15" s="137"/>
      <c r="C15" s="137"/>
      <c r="D15" s="137"/>
      <c r="E15" s="137"/>
      <c r="F15" s="137"/>
      <c r="G15" s="138"/>
      <c r="H15" s="137"/>
      <c r="I15" s="137"/>
      <c r="J15" s="137"/>
      <c r="K15" s="137"/>
      <c r="L15" s="137"/>
      <c r="M15" s="137"/>
      <c r="N15" s="137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17" s="338"/>
      <c r="C17" s="338"/>
      <c r="D17" s="338"/>
      <c r="E17" s="339">
        <f>E9+2</f>
        <v>5</v>
      </c>
      <c r="F17" s="340"/>
      <c r="G17" s="135"/>
      <c r="I17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J17" s="338"/>
      <c r="K17" s="338"/>
      <c r="L17" s="338"/>
      <c r="M17" s="339">
        <f>M9+2</f>
        <v>6</v>
      </c>
      <c r="N17" s="340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15" t="str">
        <f>'rencontre 2 contre 3'!H25</f>
        <v xml:space="preserve"> - </v>
      </c>
      <c r="B20" s="193"/>
      <c r="C20" s="193"/>
      <c r="D20" s="193"/>
      <c r="E20" s="193"/>
      <c r="F20" s="194"/>
      <c r="G20" s="136"/>
      <c r="I20" s="115" t="str">
        <f>'rencontre 2 contre 3'!H26</f>
        <v/>
      </c>
      <c r="J20" s="193"/>
      <c r="K20" s="193"/>
      <c r="L20" s="193"/>
      <c r="M20" s="193"/>
      <c r="N20" s="194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2 contre 3'!T25</f>
        <v xml:space="preserve"> - </v>
      </c>
      <c r="B22" s="191"/>
      <c r="C22" s="191"/>
      <c r="D22" s="191"/>
      <c r="E22" s="191"/>
      <c r="F22" s="195"/>
      <c r="G22" s="136"/>
      <c r="I22" s="119" t="str">
        <f>'rencontre 2 contre 3'!T26</f>
        <v/>
      </c>
      <c r="J22" s="191"/>
      <c r="K22" s="191"/>
      <c r="L22" s="191"/>
      <c r="M22" s="191"/>
      <c r="N22" s="195"/>
    </row>
    <row r="23" spans="1:14" ht="15" customHeight="1" x14ac:dyDescent="0.2">
      <c r="A23" s="137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  <c r="N23" s="137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25" s="338"/>
      <c r="C25" s="338"/>
      <c r="D25" s="338"/>
      <c r="E25" s="339">
        <f>E17+2</f>
        <v>7</v>
      </c>
      <c r="F25" s="340"/>
      <c r="G25" s="135"/>
      <c r="I25" s="337"/>
      <c r="J25" s="338"/>
      <c r="K25" s="338"/>
      <c r="L25" s="338"/>
      <c r="M25" s="339"/>
      <c r="N25" s="340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2 contre 3'!H27</f>
        <v/>
      </c>
      <c r="B28" s="193"/>
      <c r="C28" s="193"/>
      <c r="D28" s="193"/>
      <c r="E28" s="193"/>
      <c r="F28" s="194"/>
      <c r="G28" s="136"/>
      <c r="I28" s="115"/>
      <c r="J28" s="124"/>
      <c r="K28" s="124"/>
      <c r="L28" s="124"/>
      <c r="M28" s="124"/>
      <c r="N28" s="125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2 contre 3'!T27</f>
        <v/>
      </c>
      <c r="B30" s="191"/>
      <c r="C30" s="191"/>
      <c r="D30" s="191"/>
      <c r="E30" s="191"/>
      <c r="F30" s="195"/>
      <c r="G30" s="136"/>
      <c r="I30" s="119"/>
      <c r="J30" s="126"/>
      <c r="K30" s="126"/>
      <c r="L30" s="126"/>
      <c r="M30" s="126"/>
      <c r="N30" s="127"/>
    </row>
  </sheetData>
  <sheetProtection algorithmName="SHA-512" hashValue="Xa5qS2tm81FGQS3bDMOzCdv7mWcjLgmYMS5zqGZv3wEy0tFjM/uj9CpE7PiZ70yi6Rng7ISnS4eLHQTy5dhEpA==" saltValue="jza+ZQ+1nu6t3ODF2VHGlg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1" s="338"/>
      <c r="C1" s="338"/>
      <c r="D1" s="338"/>
      <c r="E1" s="339">
        <v>1</v>
      </c>
      <c r="F1" s="340"/>
      <c r="G1" s="135"/>
      <c r="I1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J1" s="338"/>
      <c r="K1" s="338"/>
      <c r="L1" s="338"/>
      <c r="M1" s="339">
        <f>E1+1</f>
        <v>2</v>
      </c>
      <c r="N1" s="340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28" t="str">
        <f>'rencontre place 1 et 2'!H21</f>
        <v/>
      </c>
      <c r="B4" s="188"/>
      <c r="C4" s="188"/>
      <c r="D4" s="188"/>
      <c r="E4" s="188"/>
      <c r="F4" s="189"/>
      <c r="G4" s="136"/>
      <c r="I4" s="115" t="str">
        <f>'rencontre place 1 et 2'!H22</f>
        <v/>
      </c>
      <c r="J4" s="193"/>
      <c r="K4" s="193"/>
      <c r="L4" s="193"/>
      <c r="M4" s="193"/>
      <c r="N4" s="194"/>
    </row>
    <row r="5" spans="1:14" ht="24.95" customHeight="1" x14ac:dyDescent="0.2">
      <c r="A5" s="129" t="s">
        <v>39</v>
      </c>
      <c r="B5" s="130"/>
      <c r="C5" s="130"/>
      <c r="D5" s="130"/>
      <c r="E5" s="130"/>
      <c r="F5" s="131"/>
      <c r="G5" s="136"/>
      <c r="I5" s="117" t="s">
        <v>39</v>
      </c>
      <c r="N5" s="118"/>
    </row>
    <row r="6" spans="1:14" ht="30" customHeight="1" x14ac:dyDescent="0.2">
      <c r="A6" s="132" t="str">
        <f>'rencontre place 1 et 2'!T21</f>
        <v/>
      </c>
      <c r="B6" s="190"/>
      <c r="C6" s="191"/>
      <c r="D6" s="191"/>
      <c r="E6" s="191"/>
      <c r="F6" s="192"/>
      <c r="G6" s="136"/>
      <c r="I6" s="119" t="str">
        <f>'rencontre place 1 et 2'!T22</f>
        <v/>
      </c>
      <c r="J6" s="191"/>
      <c r="K6" s="191"/>
      <c r="L6" s="191"/>
      <c r="M6" s="191"/>
      <c r="N6" s="195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9" s="338"/>
      <c r="C9" s="338"/>
      <c r="D9" s="338"/>
      <c r="E9" s="339">
        <f>E1+2</f>
        <v>3</v>
      </c>
      <c r="F9" s="340"/>
      <c r="G9" s="135"/>
      <c r="I9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J9" s="338"/>
      <c r="K9" s="338"/>
      <c r="L9" s="338"/>
      <c r="M9" s="339">
        <f>M1+2</f>
        <v>4</v>
      </c>
      <c r="N9" s="340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place 1 et 2'!H23</f>
        <v/>
      </c>
      <c r="B12" s="193"/>
      <c r="C12" s="193"/>
      <c r="D12" s="193"/>
      <c r="E12" s="193"/>
      <c r="F12" s="194"/>
      <c r="G12" s="136"/>
      <c r="I12" s="115" t="str">
        <f>'rencontre place 1 et 2'!H24</f>
        <v/>
      </c>
      <c r="J12" s="193"/>
      <c r="K12" s="193"/>
      <c r="L12" s="193"/>
      <c r="M12" s="193"/>
      <c r="N12" s="194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place 1 et 2'!T23</f>
        <v/>
      </c>
      <c r="B14" s="191"/>
      <c r="C14" s="191"/>
      <c r="D14" s="191"/>
      <c r="E14" s="191"/>
      <c r="F14" s="195"/>
      <c r="G14" s="136"/>
      <c r="I14" s="119" t="str">
        <f>'rencontre place 1 et 2'!T24</f>
        <v/>
      </c>
      <c r="J14" s="191"/>
      <c r="K14" s="191"/>
      <c r="L14" s="191"/>
      <c r="M14" s="191"/>
      <c r="N14" s="195"/>
    </row>
    <row r="15" spans="1:14" ht="15" customHeight="1" x14ac:dyDescent="0.2">
      <c r="A15" s="137"/>
      <c r="B15" s="137"/>
      <c r="C15" s="137"/>
      <c r="D15" s="137"/>
      <c r="E15" s="137"/>
      <c r="F15" s="137"/>
      <c r="G15" s="138"/>
      <c r="H15" s="137"/>
      <c r="I15" s="137"/>
      <c r="J15" s="137"/>
      <c r="K15" s="137"/>
      <c r="L15" s="137"/>
      <c r="M15" s="137"/>
      <c r="N15" s="137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17" s="338"/>
      <c r="C17" s="338"/>
      <c r="D17" s="338"/>
      <c r="E17" s="339">
        <f>E9+2</f>
        <v>5</v>
      </c>
      <c r="F17" s="340"/>
      <c r="G17" s="135"/>
      <c r="I17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J17" s="338"/>
      <c r="K17" s="338"/>
      <c r="L17" s="338"/>
      <c r="M17" s="339">
        <f>M9+2</f>
        <v>6</v>
      </c>
      <c r="N17" s="340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15" t="str">
        <f>'rencontre place 1 et 2'!H25</f>
        <v xml:space="preserve"> - </v>
      </c>
      <c r="B20" s="193"/>
      <c r="C20" s="193"/>
      <c r="D20" s="193"/>
      <c r="E20" s="193"/>
      <c r="F20" s="194"/>
      <c r="G20" s="136"/>
      <c r="I20" s="115" t="str">
        <f>'rencontre place 1 et 2'!H26</f>
        <v/>
      </c>
      <c r="J20" s="193"/>
      <c r="K20" s="193"/>
      <c r="L20" s="193"/>
      <c r="M20" s="193"/>
      <c r="N20" s="194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place 1 et 2'!T25</f>
        <v xml:space="preserve"> - </v>
      </c>
      <c r="B22" s="191"/>
      <c r="C22" s="191"/>
      <c r="D22" s="191"/>
      <c r="E22" s="191"/>
      <c r="F22" s="195"/>
      <c r="G22" s="136"/>
      <c r="I22" s="119" t="str">
        <f>'rencontre place 1 et 2'!T26</f>
        <v/>
      </c>
      <c r="J22" s="191"/>
      <c r="K22" s="191"/>
      <c r="L22" s="191"/>
      <c r="M22" s="191"/>
      <c r="N22" s="195"/>
    </row>
    <row r="23" spans="1:14" ht="15" customHeight="1" x14ac:dyDescent="0.2">
      <c r="A23" s="137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  <c r="N23" s="137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25" s="338"/>
      <c r="C25" s="338"/>
      <c r="D25" s="338"/>
      <c r="E25" s="339">
        <f>E17+2</f>
        <v>7</v>
      </c>
      <c r="F25" s="340"/>
      <c r="G25" s="135"/>
      <c r="I25" s="337"/>
      <c r="J25" s="338"/>
      <c r="K25" s="338"/>
      <c r="L25" s="338"/>
      <c r="M25" s="339"/>
      <c r="N25" s="340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place 1 et 2'!H27</f>
        <v/>
      </c>
      <c r="B28" s="193"/>
      <c r="C28" s="193"/>
      <c r="D28" s="193"/>
      <c r="E28" s="193"/>
      <c r="F28" s="194"/>
      <c r="G28" s="136"/>
      <c r="I28" s="115"/>
      <c r="J28" s="124"/>
      <c r="K28" s="124"/>
      <c r="L28" s="124"/>
      <c r="M28" s="124"/>
      <c r="N28" s="125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place 1 et 2'!T27</f>
        <v/>
      </c>
      <c r="B30" s="191"/>
      <c r="C30" s="191"/>
      <c r="D30" s="191"/>
      <c r="E30" s="191"/>
      <c r="F30" s="195"/>
      <c r="G30" s="136"/>
      <c r="I30" s="119"/>
      <c r="J30" s="126"/>
      <c r="K30" s="126"/>
      <c r="L30" s="126"/>
      <c r="M30" s="126"/>
      <c r="N30" s="127"/>
    </row>
  </sheetData>
  <sheetProtection algorithmName="SHA-512" hashValue="VXoSZ0TDn4Kz8ldHi95pa7yyB98aLjz1HUvr6vabzit6a5F37QXyRohpgktK9vzI91e9NsjGlW8tvBMLPp7dWg==" saltValue="v/qLw9vf7qWAgHdXk3elNw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92D050"/>
    <pageSetUpPr fitToPage="1"/>
  </sheetPr>
  <dimension ref="A1:N30"/>
  <sheetViews>
    <sheetView topLeftCell="A8" zoomScaleNormal="100" workbookViewId="0">
      <selection activeCell="A11" sqref="A11"/>
    </sheetView>
  </sheetViews>
  <sheetFormatPr baseColWidth="10" defaultColWidth="11.42578125" defaultRowHeight="14.25" x14ac:dyDescent="0.2"/>
  <cols>
    <col min="1" max="1" width="26.7109375" style="116" customWidth="1"/>
    <col min="2" max="6" width="4.28515625" style="116" customWidth="1"/>
    <col min="7" max="8" width="3" style="116" customWidth="1"/>
    <col min="9" max="9" width="26.7109375" style="116" customWidth="1"/>
    <col min="10" max="14" width="4.28515625" style="116" customWidth="1"/>
    <col min="15" max="16384" width="11.42578125" style="116"/>
  </cols>
  <sheetData>
    <row r="1" spans="1:14" s="109" customFormat="1" ht="50.1" customHeight="1" x14ac:dyDescent="0.2">
      <c r="A1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1" s="338"/>
      <c r="C1" s="338"/>
      <c r="D1" s="338"/>
      <c r="E1" s="339">
        <v>1</v>
      </c>
      <c r="F1" s="340"/>
      <c r="G1" s="135"/>
      <c r="I1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J1" s="338"/>
      <c r="K1" s="338"/>
      <c r="L1" s="338"/>
      <c r="M1" s="339">
        <f>E1+1</f>
        <v>2</v>
      </c>
      <c r="N1" s="340"/>
    </row>
    <row r="2" spans="1:14" s="109" customFormat="1" ht="24.95" customHeight="1" x14ac:dyDescent="0.2">
      <c r="A2" s="110" t="s">
        <v>137</v>
      </c>
      <c r="B2" s="335" t="s">
        <v>138</v>
      </c>
      <c r="C2" s="335"/>
      <c r="D2" s="111" t="s">
        <v>143</v>
      </c>
      <c r="E2" s="335" t="s">
        <v>139</v>
      </c>
      <c r="F2" s="336"/>
      <c r="G2" s="135"/>
      <c r="I2" s="110" t="s">
        <v>137</v>
      </c>
      <c r="J2" s="335" t="s">
        <v>138</v>
      </c>
      <c r="K2" s="335"/>
      <c r="L2" s="111" t="s">
        <v>143</v>
      </c>
      <c r="M2" s="335" t="s">
        <v>139</v>
      </c>
      <c r="N2" s="336"/>
    </row>
    <row r="3" spans="1:14" s="109" customFormat="1" ht="24.95" customHeight="1" x14ac:dyDescent="0.2">
      <c r="A3" s="112" t="s">
        <v>140</v>
      </c>
      <c r="B3" s="113">
        <v>1</v>
      </c>
      <c r="C3" s="113">
        <v>2</v>
      </c>
      <c r="D3" s="113">
        <v>3</v>
      </c>
      <c r="E3" s="113">
        <v>4</v>
      </c>
      <c r="F3" s="114">
        <v>5</v>
      </c>
      <c r="G3" s="135"/>
      <c r="I3" s="112" t="s">
        <v>140</v>
      </c>
      <c r="J3" s="113">
        <v>1</v>
      </c>
      <c r="K3" s="113">
        <v>2</v>
      </c>
      <c r="L3" s="113">
        <v>3</v>
      </c>
      <c r="M3" s="113">
        <v>4</v>
      </c>
      <c r="N3" s="114">
        <v>5</v>
      </c>
    </row>
    <row r="4" spans="1:14" ht="30" customHeight="1" x14ac:dyDescent="0.2">
      <c r="A4" s="128" t="str">
        <f>'rencontre place 3 et 4'!H21</f>
        <v/>
      </c>
      <c r="B4" s="188"/>
      <c r="C4" s="188"/>
      <c r="D4" s="188"/>
      <c r="E4" s="188"/>
      <c r="F4" s="189"/>
      <c r="G4" s="136"/>
      <c r="I4" s="115" t="str">
        <f>'rencontre place 3 et 4'!H22</f>
        <v/>
      </c>
      <c r="J4" s="193"/>
      <c r="K4" s="193"/>
      <c r="L4" s="193"/>
      <c r="M4" s="193"/>
      <c r="N4" s="194"/>
    </row>
    <row r="5" spans="1:14" ht="24.95" customHeight="1" x14ac:dyDescent="0.2">
      <c r="A5" s="129" t="s">
        <v>39</v>
      </c>
      <c r="B5" s="130"/>
      <c r="C5" s="130"/>
      <c r="D5" s="130"/>
      <c r="E5" s="130"/>
      <c r="F5" s="131"/>
      <c r="G5" s="136"/>
      <c r="I5" s="117" t="s">
        <v>39</v>
      </c>
      <c r="N5" s="118"/>
    </row>
    <row r="6" spans="1:14" ht="30" customHeight="1" x14ac:dyDescent="0.2">
      <c r="A6" s="132" t="str">
        <f>'rencontre place 3 et 4'!T21</f>
        <v/>
      </c>
      <c r="B6" s="190"/>
      <c r="C6" s="191"/>
      <c r="D6" s="191"/>
      <c r="E6" s="191"/>
      <c r="F6" s="192"/>
      <c r="G6" s="136"/>
      <c r="I6" s="119" t="str">
        <f>'rencontre place 3 et 4'!T22</f>
        <v/>
      </c>
      <c r="J6" s="191"/>
      <c r="K6" s="191"/>
      <c r="L6" s="191"/>
      <c r="M6" s="191"/>
      <c r="N6" s="195"/>
    </row>
    <row r="7" spans="1:14" ht="15" customHeight="1" x14ac:dyDescent="0.2">
      <c r="A7" s="137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7"/>
      <c r="N7" s="137"/>
    </row>
    <row r="8" spans="1:14" ht="15" customHeight="1" x14ac:dyDescent="0.2">
      <c r="A8" s="155"/>
      <c r="B8" s="155"/>
      <c r="C8" s="155"/>
      <c r="D8" s="155"/>
      <c r="E8" s="155"/>
      <c r="F8" s="155"/>
      <c r="G8" s="156"/>
      <c r="H8" s="155"/>
      <c r="I8" s="155"/>
      <c r="J8" s="155"/>
      <c r="K8" s="155"/>
      <c r="L8" s="155"/>
      <c r="M8" s="155"/>
      <c r="N8" s="155"/>
    </row>
    <row r="9" spans="1:14" s="109" customFormat="1" ht="50.1" customHeight="1" x14ac:dyDescent="0.2">
      <c r="A9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9" s="338"/>
      <c r="C9" s="338"/>
      <c r="D9" s="338"/>
      <c r="E9" s="339">
        <f>E1+2</f>
        <v>3</v>
      </c>
      <c r="F9" s="340"/>
      <c r="G9" s="135"/>
      <c r="I9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J9" s="338"/>
      <c r="K9" s="338"/>
      <c r="L9" s="338"/>
      <c r="M9" s="339">
        <f>M1+2</f>
        <v>4</v>
      </c>
      <c r="N9" s="340"/>
    </row>
    <row r="10" spans="1:14" s="109" customFormat="1" ht="24.95" customHeight="1" x14ac:dyDescent="0.2">
      <c r="A10" s="110" t="s">
        <v>137</v>
      </c>
      <c r="B10" s="335" t="s">
        <v>138</v>
      </c>
      <c r="C10" s="335"/>
      <c r="D10" s="111" t="s">
        <v>143</v>
      </c>
      <c r="E10" s="335" t="s">
        <v>139</v>
      </c>
      <c r="F10" s="336"/>
      <c r="G10" s="135"/>
      <c r="I10" s="110" t="s">
        <v>137</v>
      </c>
      <c r="J10" s="335" t="s">
        <v>138</v>
      </c>
      <c r="K10" s="335"/>
      <c r="L10" s="111" t="s">
        <v>143</v>
      </c>
      <c r="M10" s="335" t="s">
        <v>139</v>
      </c>
      <c r="N10" s="336"/>
    </row>
    <row r="11" spans="1:14" s="109" customFormat="1" ht="24.95" customHeight="1" x14ac:dyDescent="0.2">
      <c r="A11" s="112" t="s">
        <v>140</v>
      </c>
      <c r="B11" s="113">
        <v>1</v>
      </c>
      <c r="C11" s="113">
        <v>2</v>
      </c>
      <c r="D11" s="113">
        <v>3</v>
      </c>
      <c r="E11" s="113">
        <v>4</v>
      </c>
      <c r="F11" s="114">
        <v>5</v>
      </c>
      <c r="G11" s="135"/>
      <c r="I11" s="112" t="s">
        <v>140</v>
      </c>
      <c r="J11" s="113">
        <v>1</v>
      </c>
      <c r="K11" s="113">
        <v>2</v>
      </c>
      <c r="L11" s="113">
        <v>3</v>
      </c>
      <c r="M11" s="113">
        <v>4</v>
      </c>
      <c r="N11" s="114">
        <v>5</v>
      </c>
    </row>
    <row r="12" spans="1:14" ht="30" customHeight="1" x14ac:dyDescent="0.2">
      <c r="A12" s="115" t="str">
        <f>'rencontre place 3 et 4'!H23</f>
        <v/>
      </c>
      <c r="B12" s="193"/>
      <c r="C12" s="193"/>
      <c r="D12" s="193"/>
      <c r="E12" s="193"/>
      <c r="F12" s="194"/>
      <c r="G12" s="136"/>
      <c r="I12" s="115" t="str">
        <f>'rencontre place 3 et 4'!H24</f>
        <v/>
      </c>
      <c r="J12" s="193"/>
      <c r="K12" s="193"/>
      <c r="L12" s="193"/>
      <c r="M12" s="193"/>
      <c r="N12" s="194"/>
    </row>
    <row r="13" spans="1:14" ht="24.95" customHeight="1" x14ac:dyDescent="0.2">
      <c r="A13" s="117" t="s">
        <v>39</v>
      </c>
      <c r="F13" s="118"/>
      <c r="G13" s="136"/>
      <c r="I13" s="117" t="s">
        <v>39</v>
      </c>
      <c r="N13" s="118"/>
    </row>
    <row r="14" spans="1:14" ht="30" customHeight="1" x14ac:dyDescent="0.2">
      <c r="A14" s="119" t="str">
        <f>'rencontre place 3 et 4'!T23</f>
        <v/>
      </c>
      <c r="B14" s="191"/>
      <c r="C14" s="191"/>
      <c r="D14" s="191"/>
      <c r="E14" s="191"/>
      <c r="F14" s="195"/>
      <c r="G14" s="136"/>
      <c r="I14" s="119" t="str">
        <f>'rencontre place 3 et 4'!T24</f>
        <v/>
      </c>
      <c r="J14" s="191"/>
      <c r="K14" s="191"/>
      <c r="L14" s="191"/>
      <c r="M14" s="191"/>
      <c r="N14" s="195"/>
    </row>
    <row r="15" spans="1:14" ht="15" customHeight="1" x14ac:dyDescent="0.2">
      <c r="A15" s="137"/>
      <c r="B15" s="137"/>
      <c r="C15" s="137"/>
      <c r="D15" s="137"/>
      <c r="E15" s="137"/>
      <c r="F15" s="137"/>
      <c r="G15" s="138"/>
      <c r="H15" s="137"/>
      <c r="I15" s="137"/>
      <c r="J15" s="137"/>
      <c r="K15" s="137"/>
      <c r="L15" s="137"/>
      <c r="M15" s="137"/>
      <c r="N15" s="137"/>
    </row>
    <row r="16" spans="1:14" ht="15" customHeight="1" x14ac:dyDescent="0.2">
      <c r="A16" s="155"/>
      <c r="B16" s="155"/>
      <c r="C16" s="155"/>
      <c r="D16" s="155"/>
      <c r="E16" s="155"/>
      <c r="F16" s="155"/>
      <c r="G16" s="156"/>
      <c r="H16" s="155"/>
      <c r="I16" s="155"/>
      <c r="J16" s="155"/>
      <c r="K16" s="155"/>
      <c r="L16" s="155"/>
      <c r="M16" s="155"/>
      <c r="N16" s="155"/>
    </row>
    <row r="17" spans="1:14" s="109" customFormat="1" ht="50.1" customHeight="1" x14ac:dyDescent="0.2">
      <c r="A17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17" s="338"/>
      <c r="C17" s="338"/>
      <c r="D17" s="338"/>
      <c r="E17" s="339">
        <f>E9+2</f>
        <v>5</v>
      </c>
      <c r="F17" s="340"/>
      <c r="G17" s="135"/>
      <c r="I17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J17" s="338"/>
      <c r="K17" s="338"/>
      <c r="L17" s="338"/>
      <c r="M17" s="339">
        <f>M9+2</f>
        <v>6</v>
      </c>
      <c r="N17" s="340"/>
    </row>
    <row r="18" spans="1:14" s="109" customFormat="1" ht="24.95" customHeight="1" x14ac:dyDescent="0.2">
      <c r="A18" s="110" t="s">
        <v>137</v>
      </c>
      <c r="B18" s="335" t="s">
        <v>138</v>
      </c>
      <c r="C18" s="335"/>
      <c r="D18" s="111" t="s">
        <v>143</v>
      </c>
      <c r="E18" s="335" t="s">
        <v>139</v>
      </c>
      <c r="F18" s="336"/>
      <c r="G18" s="135"/>
      <c r="I18" s="110" t="s">
        <v>137</v>
      </c>
      <c r="J18" s="335" t="s">
        <v>138</v>
      </c>
      <c r="K18" s="335"/>
      <c r="L18" s="111" t="s">
        <v>143</v>
      </c>
      <c r="M18" s="335" t="s">
        <v>139</v>
      </c>
      <c r="N18" s="336"/>
    </row>
    <row r="19" spans="1:14" s="109" customFormat="1" ht="24.95" customHeight="1" x14ac:dyDescent="0.2">
      <c r="A19" s="112" t="s">
        <v>140</v>
      </c>
      <c r="B19" s="113">
        <v>1</v>
      </c>
      <c r="C19" s="113">
        <v>2</v>
      </c>
      <c r="D19" s="113">
        <v>3</v>
      </c>
      <c r="E19" s="113">
        <v>4</v>
      </c>
      <c r="F19" s="114">
        <v>5</v>
      </c>
      <c r="G19" s="135"/>
      <c r="I19" s="112" t="s">
        <v>140</v>
      </c>
      <c r="J19" s="113">
        <v>1</v>
      </c>
      <c r="K19" s="113">
        <v>2</v>
      </c>
      <c r="L19" s="113">
        <v>3</v>
      </c>
      <c r="M19" s="113">
        <v>4</v>
      </c>
      <c r="N19" s="114">
        <v>5</v>
      </c>
    </row>
    <row r="20" spans="1:14" ht="30" customHeight="1" x14ac:dyDescent="0.2">
      <c r="A20" s="133" t="str">
        <f>'rencontre place 3 et 4'!H25</f>
        <v xml:space="preserve"> - </v>
      </c>
      <c r="B20" s="193"/>
      <c r="C20" s="193"/>
      <c r="D20" s="193"/>
      <c r="E20" s="193"/>
      <c r="F20" s="194"/>
      <c r="G20" s="136"/>
      <c r="I20" s="115" t="str">
        <f>'rencontre place 3 et 4'!H26</f>
        <v/>
      </c>
      <c r="J20" s="193"/>
      <c r="K20" s="193"/>
      <c r="L20" s="193"/>
      <c r="M20" s="193"/>
      <c r="N20" s="194"/>
    </row>
    <row r="21" spans="1:14" ht="24.95" customHeight="1" x14ac:dyDescent="0.2">
      <c r="A21" s="117" t="s">
        <v>39</v>
      </c>
      <c r="F21" s="118"/>
      <c r="G21" s="136"/>
      <c r="I21" s="117" t="s">
        <v>39</v>
      </c>
      <c r="N21" s="118"/>
    </row>
    <row r="22" spans="1:14" ht="30" customHeight="1" x14ac:dyDescent="0.2">
      <c r="A22" s="119" t="str">
        <f>'rencontre place 3 et 4'!T25</f>
        <v xml:space="preserve"> - </v>
      </c>
      <c r="B22" s="191"/>
      <c r="C22" s="191"/>
      <c r="D22" s="191"/>
      <c r="E22" s="191"/>
      <c r="F22" s="195"/>
      <c r="G22" s="136"/>
      <c r="I22" s="119" t="str">
        <f>'rencontre place 3 et 4'!T26</f>
        <v/>
      </c>
      <c r="J22" s="191"/>
      <c r="K22" s="191"/>
      <c r="L22" s="191"/>
      <c r="M22" s="191"/>
      <c r="N22" s="195"/>
    </row>
    <row r="23" spans="1:14" ht="15" customHeight="1" x14ac:dyDescent="0.2">
      <c r="A23" s="137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  <c r="N23" s="137"/>
    </row>
    <row r="24" spans="1:14" ht="15" customHeight="1" x14ac:dyDescent="0.2">
      <c r="A24" s="155"/>
      <c r="B24" s="155"/>
      <c r="C24" s="155"/>
      <c r="D24" s="155"/>
      <c r="E24" s="155"/>
      <c r="F24" s="155"/>
      <c r="G24" s="156"/>
      <c r="H24" s="155"/>
      <c r="I24" s="155"/>
      <c r="J24" s="155"/>
      <c r="K24" s="155"/>
      <c r="L24" s="155"/>
      <c r="M24" s="155"/>
      <c r="N24" s="155"/>
    </row>
    <row r="25" spans="1:14" s="109" customFormat="1" ht="50.1" customHeight="1" x14ac:dyDescent="0.2">
      <c r="A25" s="337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25" s="338"/>
      <c r="C25" s="338"/>
      <c r="D25" s="338"/>
      <c r="E25" s="339">
        <f>E17+2</f>
        <v>7</v>
      </c>
      <c r="F25" s="340"/>
      <c r="G25" s="135"/>
      <c r="I25" s="337"/>
      <c r="J25" s="338"/>
      <c r="K25" s="338"/>
      <c r="L25" s="338"/>
      <c r="M25" s="339"/>
      <c r="N25" s="340"/>
    </row>
    <row r="26" spans="1:14" s="109" customFormat="1" ht="24.95" customHeight="1" x14ac:dyDescent="0.2">
      <c r="A26" s="110" t="s">
        <v>137</v>
      </c>
      <c r="B26" s="335" t="s">
        <v>138</v>
      </c>
      <c r="C26" s="335"/>
      <c r="D26" s="111" t="s">
        <v>143</v>
      </c>
      <c r="E26" s="335" t="s">
        <v>139</v>
      </c>
      <c r="F26" s="336"/>
      <c r="G26" s="135"/>
      <c r="I26" s="110" t="s">
        <v>137</v>
      </c>
      <c r="J26" s="335" t="s">
        <v>138</v>
      </c>
      <c r="K26" s="335"/>
      <c r="L26" s="111" t="s">
        <v>143</v>
      </c>
      <c r="M26" s="335" t="s">
        <v>139</v>
      </c>
      <c r="N26" s="336"/>
    </row>
    <row r="27" spans="1:14" s="109" customFormat="1" ht="24.95" customHeight="1" x14ac:dyDescent="0.2">
      <c r="A27" s="112" t="s">
        <v>140</v>
      </c>
      <c r="B27" s="113">
        <v>1</v>
      </c>
      <c r="C27" s="113">
        <v>2</v>
      </c>
      <c r="D27" s="113">
        <v>3</v>
      </c>
      <c r="E27" s="113">
        <v>4</v>
      </c>
      <c r="F27" s="114">
        <v>5</v>
      </c>
      <c r="G27" s="135"/>
      <c r="I27" s="112" t="s">
        <v>140</v>
      </c>
      <c r="J27" s="113">
        <v>1</v>
      </c>
      <c r="K27" s="113">
        <v>2</v>
      </c>
      <c r="L27" s="113">
        <v>3</v>
      </c>
      <c r="M27" s="113">
        <v>4</v>
      </c>
      <c r="N27" s="114">
        <v>5</v>
      </c>
    </row>
    <row r="28" spans="1:14" ht="30" customHeight="1" x14ac:dyDescent="0.2">
      <c r="A28" s="115" t="str">
        <f>'rencontre place 3 et 4'!H27</f>
        <v/>
      </c>
      <c r="B28" s="193"/>
      <c r="C28" s="193"/>
      <c r="D28" s="193"/>
      <c r="E28" s="193"/>
      <c r="F28" s="194"/>
      <c r="G28" s="136"/>
      <c r="I28" s="115"/>
      <c r="J28" s="124"/>
      <c r="K28" s="124"/>
      <c r="L28" s="124"/>
      <c r="M28" s="124"/>
      <c r="N28" s="125"/>
    </row>
    <row r="29" spans="1:14" ht="24.95" customHeight="1" x14ac:dyDescent="0.2">
      <c r="A29" s="117" t="s">
        <v>39</v>
      </c>
      <c r="F29" s="118"/>
      <c r="G29" s="136"/>
      <c r="I29" s="117" t="s">
        <v>39</v>
      </c>
      <c r="N29" s="118"/>
    </row>
    <row r="30" spans="1:14" ht="30" customHeight="1" x14ac:dyDescent="0.2">
      <c r="A30" s="119" t="str">
        <f>'rencontre place 3 et 4'!T27</f>
        <v/>
      </c>
      <c r="B30" s="191"/>
      <c r="C30" s="191"/>
      <c r="D30" s="191"/>
      <c r="E30" s="191"/>
      <c r="F30" s="195"/>
      <c r="G30" s="136"/>
      <c r="I30" s="119"/>
      <c r="J30" s="126"/>
      <c r="K30" s="126"/>
      <c r="L30" s="126"/>
      <c r="M30" s="126"/>
      <c r="N30" s="127"/>
    </row>
  </sheetData>
  <sheetProtection algorithmName="SHA-512" hashValue="/8GM74PMiZPQ2dhdj5rFI/0PKnarYfd9jQ+SjPd21M0m/4iYtLM6WJOjyIpmYfEXWxzsDLpu+hWTrvnlujfhAw==" saltValue="fnn+zriGOkRejCxjocJ7FA==" spinCount="100000" sheet="1" scenarios="1" insertRows="0" autoFilter="0"/>
  <mergeCells count="32">
    <mergeCell ref="E25:F25"/>
    <mergeCell ref="M25:N25"/>
    <mergeCell ref="B26:C26"/>
    <mergeCell ref="E26:F26"/>
    <mergeCell ref="J26:K26"/>
    <mergeCell ref="M26:N26"/>
    <mergeCell ref="A25:D25"/>
    <mergeCell ref="I25:L25"/>
    <mergeCell ref="E17:F17"/>
    <mergeCell ref="M17:N17"/>
    <mergeCell ref="B18:C18"/>
    <mergeCell ref="E18:F18"/>
    <mergeCell ref="J18:K18"/>
    <mergeCell ref="M18:N18"/>
    <mergeCell ref="A17:D17"/>
    <mergeCell ref="I17:L17"/>
    <mergeCell ref="E9:F9"/>
    <mergeCell ref="M9:N9"/>
    <mergeCell ref="B10:C10"/>
    <mergeCell ref="E10:F10"/>
    <mergeCell ref="J10:K10"/>
    <mergeCell ref="M10:N10"/>
    <mergeCell ref="A9:D9"/>
    <mergeCell ref="I9:L9"/>
    <mergeCell ref="E1:F1"/>
    <mergeCell ref="M1:N1"/>
    <mergeCell ref="B2:C2"/>
    <mergeCell ref="E2:F2"/>
    <mergeCell ref="J2:K2"/>
    <mergeCell ref="M2:N2"/>
    <mergeCell ref="A1:D1"/>
    <mergeCell ref="I1:L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12</vt:i4>
      </vt:variant>
    </vt:vector>
  </HeadingPairs>
  <TitlesOfParts>
    <vt:vector size="33" baseType="lpstr">
      <vt:lpstr>Renseignements</vt:lpstr>
      <vt:lpstr>rencontre 1 contre 4</vt:lpstr>
      <vt:lpstr>rencontre 2 contre 3</vt:lpstr>
      <vt:lpstr>rencontre place 1 et 2</vt:lpstr>
      <vt:lpstr>rencontre place 3 et 4</vt:lpstr>
      <vt:lpstr>Fiches 1 contre 4</vt:lpstr>
      <vt:lpstr>Fiches 2 contre 3</vt:lpstr>
      <vt:lpstr>Fiches place 1 et 2</vt:lpstr>
      <vt:lpstr>Fiches place 3 et 4</vt:lpstr>
      <vt:lpstr>Equipes match à 3</vt:lpstr>
      <vt:lpstr>rencontre match à 3</vt:lpstr>
      <vt:lpstr>Fiches match à 3</vt:lpstr>
      <vt:lpstr>rencontre 1 contre 3 (MA3)</vt:lpstr>
      <vt:lpstr>rencontre 2 contre 3 (MA3)</vt:lpstr>
      <vt:lpstr>rencontre 1 contre 2 (MA3)</vt:lpstr>
      <vt:lpstr>rencontre 2 équipes</vt:lpstr>
      <vt:lpstr>Fiches 2 équipes</vt:lpstr>
      <vt:lpstr>Score</vt:lpstr>
      <vt:lpstr>Clubs-FFTT</vt:lpstr>
      <vt:lpstr>Joueurs-FFTT</vt:lpstr>
      <vt:lpstr>Ajout joueur</vt:lpstr>
      <vt:lpstr>'Joueurs-FFTT'!Impression_des_titres</vt:lpstr>
      <vt:lpstr>'Equipes match à 3'!Zone_d_impression</vt:lpstr>
      <vt:lpstr>'Joueurs-FFTT'!Zone_d_impression</vt:lpstr>
      <vt:lpstr>'rencontre 1 contre 2 (MA3)'!Zone_d_impression</vt:lpstr>
      <vt:lpstr>'rencontre 1 contre 3 (MA3)'!Zone_d_impression</vt:lpstr>
      <vt:lpstr>'rencontre 1 contre 4'!Zone_d_impression</vt:lpstr>
      <vt:lpstr>'rencontre 2 contre 3'!Zone_d_impression</vt:lpstr>
      <vt:lpstr>'rencontre 2 contre 3 (MA3)'!Zone_d_impression</vt:lpstr>
      <vt:lpstr>'rencontre 2 équipes'!Zone_d_impression</vt:lpstr>
      <vt:lpstr>'rencontre match à 3'!Zone_d_impression</vt:lpstr>
      <vt:lpstr>'rencontre place 1 et 2'!Zone_d_impression</vt:lpstr>
      <vt:lpstr>'rencontre place 3 et 4'!Zone_d_impression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2025-11-13T13:35:38Z</cp:lastPrinted>
  <dcterms:created xsi:type="dcterms:W3CDTF">2006-06-22T16:34:39Z</dcterms:created>
  <dcterms:modified xsi:type="dcterms:W3CDTF">2026-02-04T11:06:57Z</dcterms:modified>
</cp:coreProperties>
</file>